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4115" yWindow="60" windowWidth="7800" windowHeight="12405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2024'!$A$1:$BN$1060</definedName>
    <definedName name="_xlnm._FilterDatabase" localSheetId="0" hidden="1">'Нарххо 2024'!$A$5:$BN$1058</definedName>
    <definedName name="_xlnm._FilterDatabase" localSheetId="3" hidden="1">'Сат таваррум'!#REF!</definedName>
    <definedName name="_xlnm._FilterDatabase" localSheetId="4" hidden="1">'Цены 2024'!$A$1:$BN$1058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N1014" i="25" l="1"/>
  <c r="BN1011" i="25"/>
  <c r="BN973" i="25"/>
  <c r="BN970" i="25"/>
  <c r="BN931" i="25"/>
  <c r="BN928" i="25"/>
  <c r="BN918" i="25"/>
  <c r="BN890" i="25"/>
  <c r="BN887" i="25"/>
  <c r="BN876" i="25"/>
  <c r="BN848" i="25"/>
  <c r="BN845" i="25"/>
  <c r="BN834" i="25"/>
  <c r="BN806" i="25"/>
  <c r="BN803" i="25"/>
  <c r="BN793" i="25"/>
  <c r="BN765" i="25"/>
  <c r="BN762" i="25"/>
  <c r="BN752" i="25"/>
  <c r="BN724" i="25"/>
  <c r="BN721" i="25"/>
  <c r="BN711" i="25"/>
  <c r="BN683" i="25"/>
  <c r="BN680" i="25"/>
  <c r="BN669" i="25"/>
  <c r="BN641" i="25"/>
  <c r="BN638" i="25"/>
  <c r="BN628" i="25"/>
  <c r="BN600" i="25"/>
  <c r="BN597" i="25"/>
  <c r="BN586" i="25"/>
  <c r="BN558" i="25"/>
  <c r="BN555" i="25"/>
  <c r="BN545" i="25"/>
  <c r="BN517" i="25"/>
  <c r="BN514" i="25"/>
  <c r="BN504" i="25"/>
  <c r="BN476" i="25"/>
  <c r="BN473" i="25"/>
  <c r="BN462" i="25"/>
  <c r="BN434" i="25"/>
  <c r="BN431" i="25"/>
  <c r="BN420" i="25"/>
  <c r="BN392" i="25"/>
  <c r="BN389" i="25"/>
  <c r="BN378" i="25"/>
  <c r="BN350" i="25"/>
  <c r="BN347" i="25"/>
  <c r="BN337" i="25"/>
  <c r="BN309" i="25"/>
  <c r="BN306" i="25"/>
  <c r="BN295" i="25"/>
  <c r="BN267" i="25"/>
  <c r="BN264" i="25"/>
  <c r="BN226" i="25"/>
  <c r="BN223" i="25"/>
  <c r="BN213" i="25"/>
  <c r="BN185" i="25"/>
  <c r="BN182" i="25"/>
  <c r="BN171" i="25"/>
  <c r="BN143" i="25"/>
  <c r="BN140" i="25"/>
  <c r="BN130" i="25"/>
  <c r="BN102" i="25"/>
  <c r="BN99" i="25"/>
  <c r="BN88" i="25"/>
  <c r="BN60" i="25"/>
  <c r="BN57" i="25"/>
  <c r="BN44" i="25"/>
  <c r="BN16" i="25"/>
  <c r="BM14" i="25"/>
  <c r="BN1014" i="23"/>
  <c r="BN1011" i="23"/>
  <c r="BN973" i="23"/>
  <c r="BN970" i="23"/>
  <c r="BN931" i="23"/>
  <c r="BN928" i="23"/>
  <c r="BN918" i="23"/>
  <c r="BN890" i="23"/>
  <c r="BN887" i="23"/>
  <c r="BN876" i="23"/>
  <c r="BN848" i="23"/>
  <c r="BN845" i="23"/>
  <c r="BN834" i="23"/>
  <c r="BN806" i="23"/>
  <c r="BN803" i="23"/>
  <c r="BN793" i="23"/>
  <c r="BN765" i="23"/>
  <c r="BN762" i="23"/>
  <c r="BN752" i="23"/>
  <c r="BN724" i="23"/>
  <c r="BN721" i="23"/>
  <c r="BN711" i="23"/>
  <c r="BN683" i="23"/>
  <c r="BN680" i="23"/>
  <c r="BN669" i="23"/>
  <c r="BN641" i="23"/>
  <c r="BN638" i="23"/>
  <c r="BN628" i="23"/>
  <c r="BN600" i="23"/>
  <c r="BN597" i="23"/>
  <c r="BN586" i="23"/>
  <c r="BN558" i="23"/>
  <c r="BN555" i="23"/>
  <c r="BN545" i="23"/>
  <c r="BN517" i="23"/>
  <c r="BN514" i="23"/>
  <c r="BN504" i="23"/>
  <c r="BN476" i="23"/>
  <c r="BN473" i="23"/>
  <c r="BN462" i="23"/>
  <c r="BN434" i="23"/>
  <c r="BN431" i="23"/>
  <c r="BN420" i="23"/>
  <c r="BN392" i="23"/>
  <c r="BN389" i="23"/>
  <c r="BN378" i="23"/>
  <c r="BN350" i="23"/>
  <c r="BN347" i="23"/>
  <c r="BN337" i="23"/>
  <c r="BN309" i="23"/>
  <c r="BN306" i="23"/>
  <c r="BN295" i="23"/>
  <c r="BN267" i="23"/>
  <c r="BN264" i="23"/>
  <c r="BN226" i="23"/>
  <c r="BN223" i="23"/>
  <c r="BN213" i="23"/>
  <c r="BN185" i="23"/>
  <c r="BN182" i="23"/>
  <c r="BN171" i="23"/>
  <c r="BN143" i="23"/>
  <c r="BN140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015" i="23" l="1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<sst xmlns="http://schemas.openxmlformats.org/spreadsheetml/2006/main" count="8379" uniqueCount="316">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</sst>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5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N1058"/>
  <sheetViews>
    <sheetView tabSelected="1" zoomScale="60" zoomScaleNormal="60" zoomScaleSheetLayoutView="70" workbookViewId="0">
      <selection activeCell="V3" sqref="V3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16384" width="9.140625" style="1"/>
  </cols>
  <sheetData>
    <row r="5" spans="1:66" ht="15.75" customHeight="1" x14ac:dyDescent="0.3"/>
    <row r="7" spans="1:66" ht="18" customHeight="1" x14ac:dyDescent="0.3"/>
    <row r="9" spans="1:66" ht="18" x14ac:dyDescent="0.25">
      <c r="A9" s="285" t="s">
        <v>45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</row>
    <row r="10" spans="1:66" ht="18" x14ac:dyDescent="0.25">
      <c r="A10" s="206"/>
      <c r="B10" s="267" t="s">
        <v>4</v>
      </c>
      <c r="C10" s="282" t="s">
        <v>28</v>
      </c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4"/>
    </row>
    <row r="11" spans="1:66" ht="18" x14ac:dyDescent="0.25">
      <c r="A11" s="207"/>
      <c r="B11" s="268"/>
      <c r="C11" s="276" t="s">
        <v>139</v>
      </c>
      <c r="D11" s="277"/>
      <c r="E11" s="277"/>
      <c r="F11" s="278"/>
      <c r="G11" s="272" t="s">
        <v>123</v>
      </c>
      <c r="H11" s="279" t="s">
        <v>139</v>
      </c>
      <c r="I11" s="280"/>
      <c r="J11" s="280"/>
      <c r="K11" s="281"/>
      <c r="L11" s="272" t="s">
        <v>123</v>
      </c>
      <c r="M11" s="279" t="s">
        <v>139</v>
      </c>
      <c r="N11" s="280"/>
      <c r="O11" s="280"/>
      <c r="P11" s="281"/>
      <c r="Q11" s="272" t="s">
        <v>123</v>
      </c>
      <c r="R11" s="279" t="s">
        <v>139</v>
      </c>
      <c r="S11" s="280"/>
      <c r="T11" s="280"/>
      <c r="U11" s="280"/>
      <c r="V11" s="281"/>
      <c r="W11" s="272" t="s">
        <v>123</v>
      </c>
      <c r="X11" s="279" t="s">
        <v>139</v>
      </c>
      <c r="Y11" s="280"/>
      <c r="Z11" s="280"/>
      <c r="AA11" s="280"/>
      <c r="AB11" s="272" t="s">
        <v>123</v>
      </c>
      <c r="AC11" s="279" t="s">
        <v>139</v>
      </c>
      <c r="AD11" s="280"/>
      <c r="AE11" s="280"/>
      <c r="AF11" s="280"/>
      <c r="AG11" s="272" t="s">
        <v>123</v>
      </c>
      <c r="AH11" s="279" t="s">
        <v>139</v>
      </c>
      <c r="AI11" s="280"/>
      <c r="AJ11" s="280"/>
      <c r="AK11" s="280"/>
      <c r="AL11" s="280"/>
      <c r="AM11" s="272" t="s">
        <v>123</v>
      </c>
      <c r="AN11" s="279" t="s">
        <v>139</v>
      </c>
      <c r="AO11" s="280"/>
      <c r="AP11" s="280"/>
      <c r="AQ11" s="280"/>
      <c r="AR11" s="272" t="s">
        <v>123</v>
      </c>
      <c r="AS11" s="270" t="s">
        <v>139</v>
      </c>
      <c r="AT11" s="271"/>
      <c r="AU11" s="271"/>
      <c r="AV11" s="271"/>
      <c r="AW11" s="253"/>
      <c r="AX11" s="272" t="s">
        <v>123</v>
      </c>
      <c r="AY11" s="270" t="s">
        <v>139</v>
      </c>
      <c r="AZ11" s="271"/>
      <c r="BA11" s="271"/>
      <c r="BB11" s="271"/>
      <c r="BC11" s="272" t="s">
        <v>123</v>
      </c>
      <c r="BD11" s="270" t="s">
        <v>139</v>
      </c>
      <c r="BE11" s="271"/>
      <c r="BF11" s="271"/>
      <c r="BG11" s="271"/>
      <c r="BH11" s="272" t="s">
        <v>123</v>
      </c>
      <c r="BI11" s="270" t="s">
        <v>139</v>
      </c>
      <c r="BJ11" s="271"/>
      <c r="BK11" s="271"/>
      <c r="BL11" s="271"/>
      <c r="BM11" s="271"/>
      <c r="BN11" s="272" t="s">
        <v>123</v>
      </c>
    </row>
    <row r="12" spans="1:66" ht="18" x14ac:dyDescent="0.25">
      <c r="A12" s="208"/>
      <c r="B12" s="269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138" t="s">
        <v>281</v>
      </c>
      <c r="AA12" s="138" t="s">
        <v>282</v>
      </c>
      <c r="AB12" s="273"/>
      <c r="AC12" s="138" t="s">
        <v>283</v>
      </c>
      <c r="AD12" s="138" t="s">
        <v>284</v>
      </c>
      <c r="AE12" s="138" t="s">
        <v>291</v>
      </c>
      <c r="AF12" s="138" t="s">
        <v>285</v>
      </c>
      <c r="AG12" s="27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3"/>
      <c r="AN12" s="138" t="s">
        <v>292</v>
      </c>
      <c r="AO12" s="138" t="s">
        <v>293</v>
      </c>
      <c r="AP12" s="138" t="s">
        <v>294</v>
      </c>
      <c r="AQ12" s="138" t="s">
        <v>295</v>
      </c>
      <c r="AR12" s="273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73"/>
      <c r="AY12" s="138" t="s">
        <v>302</v>
      </c>
      <c r="AZ12" s="138" t="s">
        <v>303</v>
      </c>
      <c r="BA12" s="138" t="s">
        <v>304</v>
      </c>
      <c r="BB12" s="138" t="s">
        <v>305</v>
      </c>
      <c r="BC12" s="273"/>
      <c r="BD12" s="138" t="s">
        <v>307</v>
      </c>
      <c r="BE12" s="138" t="s">
        <v>308</v>
      </c>
      <c r="BF12" s="138" t="s">
        <v>309</v>
      </c>
      <c r="BG12" s="138" t="s">
        <v>310</v>
      </c>
      <c r="BH12" s="273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73"/>
    </row>
    <row r="13" spans="1:66" ht="18" x14ac:dyDescent="0.25">
      <c r="A13" s="274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</row>
    <row r="14" spans="1:66" ht="18" x14ac:dyDescent="0.25">
      <c r="A14" s="275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/>
      <c r="BL14" s="135"/>
      <c r="BM14" s="135"/>
      <c r="BN14" s="169">
        <f>AVERAGE(BI14:BM14)</f>
        <v>4.95</v>
      </c>
    </row>
    <row r="15" spans="1:66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/>
      <c r="BL15" s="135"/>
      <c r="BM15" s="135"/>
      <c r="BN15" s="169">
        <f>AVERAGE(BI15:BM15)</f>
        <v>4.1150000000000002</v>
      </c>
    </row>
    <row r="16" spans="1:66" ht="18" x14ac:dyDescent="0.25">
      <c r="A16" s="274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</row>
    <row r="17" spans="1:66" ht="18" x14ac:dyDescent="0.25">
      <c r="A17" s="275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/>
      <c r="BL17" s="135"/>
      <c r="BM17" s="135"/>
      <c r="BN17" s="169">
        <f t="shared" ref="BN17:BN43" si="11">AVERAGE(BI17:BM17)</f>
        <v>2.57</v>
      </c>
    </row>
    <row r="18" spans="1:66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/>
      <c r="BL18" s="135"/>
      <c r="BM18" s="135"/>
      <c r="BN18" s="169">
        <f t="shared" si="11"/>
        <v>2.65</v>
      </c>
    </row>
    <row r="19" spans="1:66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/>
      <c r="BL19" s="135"/>
      <c r="BM19" s="135"/>
      <c r="BN19" s="169">
        <f t="shared" si="11"/>
        <v>10.535</v>
      </c>
    </row>
    <row r="20" spans="1:66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/>
      <c r="BL20" s="135"/>
      <c r="BM20" s="135"/>
      <c r="BN20" s="169">
        <f t="shared" si="11"/>
        <v>11.030000000000001</v>
      </c>
    </row>
    <row r="21" spans="1:66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/>
      <c r="BL21" s="135"/>
      <c r="BM21" s="135"/>
      <c r="BN21" s="169">
        <f t="shared" si="11"/>
        <v>10.23</v>
      </c>
    </row>
    <row r="22" spans="1:66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/>
      <c r="BL22" s="135"/>
      <c r="BM22" s="135"/>
      <c r="BN22" s="169">
        <f t="shared" si="11"/>
        <v>17.43</v>
      </c>
    </row>
    <row r="23" spans="1:66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/>
      <c r="BL23" s="135"/>
      <c r="BM23" s="135"/>
      <c r="BN23" s="169">
        <f t="shared" si="11"/>
        <v>15.67</v>
      </c>
    </row>
    <row r="24" spans="1:66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/>
      <c r="BL24" s="135"/>
      <c r="BM24" s="135"/>
      <c r="BN24" s="169">
        <f t="shared" si="11"/>
        <v>16</v>
      </c>
    </row>
    <row r="25" spans="1:66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/>
      <c r="BL25" s="135"/>
      <c r="BM25" s="135"/>
      <c r="BN25" s="169">
        <f t="shared" si="11"/>
        <v>79.5</v>
      </c>
    </row>
    <row r="26" spans="1:66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/>
      <c r="BL26" s="135"/>
      <c r="BM26" s="135"/>
      <c r="BN26" s="169">
        <f t="shared" si="11"/>
        <v>82</v>
      </c>
    </row>
    <row r="27" spans="1:66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/>
      <c r="BL27" s="135"/>
      <c r="BM27" s="135"/>
      <c r="BN27" s="169">
        <f t="shared" si="11"/>
        <v>8</v>
      </c>
    </row>
    <row r="28" spans="1:66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/>
      <c r="BL28" s="135"/>
      <c r="BM28" s="135"/>
      <c r="BN28" s="169">
        <f t="shared" si="11"/>
        <v>12.05</v>
      </c>
    </row>
    <row r="29" spans="1:66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/>
      <c r="BL29" s="135"/>
      <c r="BM29" s="135"/>
      <c r="BN29" s="169">
        <f t="shared" si="11"/>
        <v>10.93</v>
      </c>
    </row>
    <row r="30" spans="1:66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/>
      <c r="BL30" s="135"/>
      <c r="BM30" s="135"/>
      <c r="BN30" s="169">
        <f t="shared" si="11"/>
        <v>58.215000000000003</v>
      </c>
    </row>
    <row r="31" spans="1:66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/>
      <c r="BL31" s="135"/>
      <c r="BM31" s="135"/>
      <c r="BN31" s="169">
        <f t="shared" si="11"/>
        <v>59.164999999999999</v>
      </c>
    </row>
    <row r="32" spans="1:66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/>
      <c r="BL32" s="135"/>
      <c r="BM32" s="135"/>
      <c r="BN32" s="169">
        <f t="shared" si="11"/>
        <v>5.2</v>
      </c>
    </row>
    <row r="33" spans="1:66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/>
      <c r="BL33" s="135"/>
      <c r="BM33" s="135"/>
      <c r="BN33" s="169">
        <f t="shared" si="11"/>
        <v>4.5999999999999996</v>
      </c>
    </row>
    <row r="34" spans="1:66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/>
      <c r="BL34" s="135"/>
      <c r="BM34" s="135"/>
      <c r="BN34" s="169">
        <f t="shared" si="11"/>
        <v>5</v>
      </c>
    </row>
    <row r="35" spans="1:66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/>
      <c r="BL35" s="135"/>
      <c r="BM35" s="135"/>
      <c r="BN35" s="169">
        <f t="shared" si="11"/>
        <v>22.23</v>
      </c>
    </row>
    <row r="36" spans="1:66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/>
      <c r="BL36" s="135"/>
      <c r="BM36" s="135"/>
      <c r="BN36" s="169">
        <f t="shared" si="11"/>
        <v>20.93</v>
      </c>
    </row>
    <row r="37" spans="1:66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/>
      <c r="BL37" s="135"/>
      <c r="BM37" s="135"/>
      <c r="BN37" s="169">
        <f t="shared" si="11"/>
        <v>17.5</v>
      </c>
    </row>
    <row r="38" spans="1:66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/>
      <c r="BL38" s="135"/>
      <c r="BM38" s="135"/>
      <c r="BN38" s="169">
        <f t="shared" si="11"/>
        <v>3.5</v>
      </c>
    </row>
    <row r="39" spans="1:66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/>
      <c r="BL39" s="135"/>
      <c r="BM39" s="135"/>
      <c r="BN39" s="169">
        <f t="shared" si="11"/>
        <v>3</v>
      </c>
    </row>
    <row r="40" spans="1:66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/>
      <c r="BL40" s="135"/>
      <c r="BM40" s="135"/>
      <c r="BN40" s="169">
        <f t="shared" si="11"/>
        <v>36</v>
      </c>
    </row>
    <row r="41" spans="1:66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/>
      <c r="BL41" s="135"/>
      <c r="BM41" s="135"/>
      <c r="BN41" s="169">
        <f t="shared" si="11"/>
        <v>8.0500000000000007</v>
      </c>
    </row>
    <row r="42" spans="1:66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/>
      <c r="BL42" s="135"/>
      <c r="BM42" s="135"/>
      <c r="BN42" s="169">
        <f t="shared" si="11"/>
        <v>10.5</v>
      </c>
    </row>
    <row r="43" spans="1:66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/>
      <c r="BL43" s="135"/>
      <c r="BM43" s="135"/>
      <c r="BN43" s="169">
        <f t="shared" si="11"/>
        <v>11.33</v>
      </c>
    </row>
    <row r="44" spans="1:66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</row>
    <row r="45" spans="1:66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/>
      <c r="BL45" s="135"/>
      <c r="BM45" s="135"/>
      <c r="BN45" s="169">
        <f>AVERAGE(BI45:BM45)</f>
        <v>10.85</v>
      </c>
    </row>
    <row r="46" spans="1:66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/>
      <c r="BL46" s="135"/>
      <c r="BM46" s="135"/>
      <c r="BN46" s="169">
        <f>AVERAGE(BI46:BM46)</f>
        <v>10.94</v>
      </c>
    </row>
    <row r="47" spans="1:66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66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66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66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66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6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66" ht="18" x14ac:dyDescent="0.25">
      <c r="A53" s="285" t="s">
        <v>45</v>
      </c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</row>
    <row r="54" spans="1:66" ht="18" customHeight="1" x14ac:dyDescent="0.25">
      <c r="A54" s="206"/>
      <c r="B54" s="264" t="s">
        <v>4</v>
      </c>
      <c r="C54" s="282" t="s">
        <v>29</v>
      </c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4"/>
    </row>
    <row r="55" spans="1:66" ht="18.75" customHeight="1" x14ac:dyDescent="0.3">
      <c r="A55" s="218"/>
      <c r="B55" s="198"/>
      <c r="C55" s="276" t="s">
        <v>139</v>
      </c>
      <c r="D55" s="277"/>
      <c r="E55" s="277"/>
      <c r="F55" s="278"/>
      <c r="G55" s="272" t="s">
        <v>123</v>
      </c>
      <c r="H55" s="279" t="s">
        <v>139</v>
      </c>
      <c r="I55" s="280"/>
      <c r="J55" s="280"/>
      <c r="K55" s="281"/>
      <c r="L55" s="272" t="s">
        <v>123</v>
      </c>
      <c r="M55" s="279" t="s">
        <v>139</v>
      </c>
      <c r="N55" s="280"/>
      <c r="O55" s="280"/>
      <c r="P55" s="281"/>
      <c r="Q55" s="272" t="s">
        <v>123</v>
      </c>
      <c r="R55" s="279" t="s">
        <v>139</v>
      </c>
      <c r="S55" s="280"/>
      <c r="T55" s="280"/>
      <c r="U55" s="280"/>
      <c r="V55" s="281"/>
      <c r="W55" s="272" t="s">
        <v>123</v>
      </c>
      <c r="X55" s="279" t="s">
        <v>139</v>
      </c>
      <c r="Y55" s="280"/>
      <c r="Z55" s="280"/>
      <c r="AA55" s="281"/>
      <c r="AB55" s="272" t="s">
        <v>123</v>
      </c>
      <c r="AC55" s="279" t="s">
        <v>139</v>
      </c>
      <c r="AD55" s="280"/>
      <c r="AE55" s="280"/>
      <c r="AF55" s="281"/>
      <c r="AG55" s="272" t="s">
        <v>123</v>
      </c>
      <c r="AH55" s="279" t="s">
        <v>139</v>
      </c>
      <c r="AI55" s="280"/>
      <c r="AJ55" s="280"/>
      <c r="AK55" s="280"/>
      <c r="AL55" s="281"/>
      <c r="AM55" s="272" t="s">
        <v>123</v>
      </c>
      <c r="AN55" s="279" t="s">
        <v>139</v>
      </c>
      <c r="AO55" s="280"/>
      <c r="AP55" s="280"/>
      <c r="AQ55" s="281"/>
      <c r="AR55" s="272" t="s">
        <v>123</v>
      </c>
      <c r="AS55" s="279" t="s">
        <v>139</v>
      </c>
      <c r="AT55" s="280"/>
      <c r="AU55" s="280"/>
      <c r="AV55" s="280"/>
      <c r="AW55" s="253"/>
      <c r="AX55" s="272" t="s">
        <v>123</v>
      </c>
      <c r="AY55" s="279" t="s">
        <v>139</v>
      </c>
      <c r="AZ55" s="280"/>
      <c r="BA55" s="280"/>
      <c r="BB55" s="281"/>
      <c r="BC55" s="272" t="s">
        <v>123</v>
      </c>
      <c r="BD55" s="270" t="s">
        <v>139</v>
      </c>
      <c r="BE55" s="271"/>
      <c r="BF55" s="271"/>
      <c r="BG55" s="271"/>
      <c r="BH55" s="272" t="s">
        <v>123</v>
      </c>
      <c r="BI55" s="270" t="s">
        <v>139</v>
      </c>
      <c r="BJ55" s="271"/>
      <c r="BK55" s="271"/>
      <c r="BL55" s="271"/>
      <c r="BM55" s="271"/>
      <c r="BN55" s="272" t="s">
        <v>123</v>
      </c>
    </row>
    <row r="56" spans="1:66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73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73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73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73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73"/>
      <c r="AC56" s="138" t="s">
        <v>283</v>
      </c>
      <c r="AD56" s="138" t="s">
        <v>284</v>
      </c>
      <c r="AE56" s="138" t="s">
        <v>291</v>
      </c>
      <c r="AF56" s="138" t="s">
        <v>285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3"/>
    </row>
    <row r="57" spans="1:66" ht="18" customHeight="1" x14ac:dyDescent="0.25">
      <c r="A57" s="274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</row>
    <row r="58" spans="1:66" ht="18" customHeight="1" x14ac:dyDescent="0.25">
      <c r="A58" s="275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/>
      <c r="BL58" s="135"/>
      <c r="BM58" s="135"/>
      <c r="BN58" s="169">
        <f>AVERAGE(BI58:BM58)</f>
        <v>5.35</v>
      </c>
    </row>
    <row r="59" spans="1:66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2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3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4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5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/>
      <c r="BL59" s="135"/>
      <c r="BM59" s="135"/>
      <c r="BN59" s="169">
        <f>AVERAGE(BI59:BM59)</f>
        <v>4.2</v>
      </c>
    </row>
    <row r="60" spans="1:66" ht="18" customHeight="1" x14ac:dyDescent="0.25">
      <c r="A60" s="274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</row>
    <row r="61" spans="1:66" ht="18" customHeight="1" x14ac:dyDescent="0.25">
      <c r="A61" s="275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2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3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4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5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6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7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18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19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0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1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2">AVERAGE(BD61:BG61)</f>
        <v>3.3</v>
      </c>
      <c r="BI61" s="135">
        <v>3.14</v>
      </c>
      <c r="BJ61" s="135">
        <v>3.3</v>
      </c>
      <c r="BK61" s="135"/>
      <c r="BL61" s="135"/>
      <c r="BM61" s="135"/>
      <c r="BN61" s="169">
        <f t="shared" ref="BN61:BN87" si="23">AVERAGE(BI61:BM61)</f>
        <v>3.2199999999999998</v>
      </c>
    </row>
    <row r="62" spans="1:66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2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3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4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5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6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7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18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19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0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1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2"/>
        <v>3.3600000000000003</v>
      </c>
      <c r="BI62" s="135">
        <v>3.38</v>
      </c>
      <c r="BJ62" s="135">
        <v>3.3</v>
      </c>
      <c r="BK62" s="135"/>
      <c r="BL62" s="135"/>
      <c r="BM62" s="135"/>
      <c r="BN62" s="169">
        <f t="shared" si="23"/>
        <v>3.34</v>
      </c>
    </row>
    <row r="63" spans="1:66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2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3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4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5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6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7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18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19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0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1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2"/>
        <v>9.5500000000000007</v>
      </c>
      <c r="BI63" s="135">
        <v>12.4</v>
      </c>
      <c r="BJ63" s="135">
        <v>12.7</v>
      </c>
      <c r="BK63" s="135"/>
      <c r="BL63" s="135"/>
      <c r="BM63" s="135"/>
      <c r="BN63" s="169">
        <f t="shared" si="23"/>
        <v>12.55</v>
      </c>
    </row>
    <row r="64" spans="1:66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2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3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4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5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6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7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18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19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0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1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2"/>
        <v>10.375</v>
      </c>
      <c r="BI64" s="135">
        <v>12.9</v>
      </c>
      <c r="BJ64" s="135">
        <v>13.04</v>
      </c>
      <c r="BK64" s="135"/>
      <c r="BL64" s="135"/>
      <c r="BM64" s="135"/>
      <c r="BN64" s="169">
        <f t="shared" si="23"/>
        <v>12.969999999999999</v>
      </c>
    </row>
    <row r="65" spans="1:66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2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3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4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5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6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7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18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19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0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1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2"/>
        <v>13.725</v>
      </c>
      <c r="BI65" s="135">
        <v>13.3</v>
      </c>
      <c r="BJ65" s="135">
        <v>13.7</v>
      </c>
      <c r="BK65" s="135"/>
      <c r="BL65" s="135"/>
      <c r="BM65" s="135"/>
      <c r="BN65" s="169">
        <f t="shared" si="23"/>
        <v>13.5</v>
      </c>
    </row>
    <row r="66" spans="1:66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2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3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4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5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6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7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18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19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0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1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2"/>
        <v>21.6</v>
      </c>
      <c r="BI66" s="135">
        <v>22.2</v>
      </c>
      <c r="BJ66" s="135">
        <v>22.8</v>
      </c>
      <c r="BK66" s="135"/>
      <c r="BL66" s="135"/>
      <c r="BM66" s="135"/>
      <c r="BN66" s="169">
        <f t="shared" si="23"/>
        <v>22.5</v>
      </c>
    </row>
    <row r="67" spans="1:66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2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3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4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5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6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7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18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19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0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1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2"/>
        <v>19.64</v>
      </c>
      <c r="BI67" s="135">
        <v>19.86</v>
      </c>
      <c r="BJ67" s="135">
        <v>19.559999999999999</v>
      </c>
      <c r="BK67" s="135"/>
      <c r="BL67" s="135"/>
      <c r="BM67" s="135"/>
      <c r="BN67" s="169">
        <f t="shared" si="23"/>
        <v>19.71</v>
      </c>
    </row>
    <row r="68" spans="1:66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2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3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4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5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6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7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18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19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0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1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2"/>
        <v>20</v>
      </c>
      <c r="BI68" s="135">
        <v>20</v>
      </c>
      <c r="BJ68" s="135">
        <v>19.96</v>
      </c>
      <c r="BK68" s="135"/>
      <c r="BL68" s="135"/>
      <c r="BM68" s="135"/>
      <c r="BN68" s="169">
        <f t="shared" si="23"/>
        <v>19.98</v>
      </c>
    </row>
    <row r="69" spans="1:66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2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3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4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5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6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7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18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19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0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1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2"/>
        <v>97.75</v>
      </c>
      <c r="BI69" s="135">
        <v>97.8</v>
      </c>
      <c r="BJ69" s="135">
        <v>97</v>
      </c>
      <c r="BK69" s="135"/>
      <c r="BL69" s="135"/>
      <c r="BM69" s="135"/>
      <c r="BN69" s="169">
        <f t="shared" si="23"/>
        <v>97.4</v>
      </c>
    </row>
    <row r="70" spans="1:66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2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3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4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5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6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7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18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19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0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1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2"/>
        <v>97.75</v>
      </c>
      <c r="BI70" s="135">
        <v>98</v>
      </c>
      <c r="BJ70" s="135">
        <v>97.2</v>
      </c>
      <c r="BK70" s="135"/>
      <c r="BL70" s="135"/>
      <c r="BM70" s="135"/>
      <c r="BN70" s="169">
        <f t="shared" si="23"/>
        <v>97.6</v>
      </c>
    </row>
    <row r="71" spans="1:66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2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3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4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5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6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7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18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19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0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1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2"/>
        <v>6</v>
      </c>
      <c r="BI71" s="135">
        <v>6</v>
      </c>
      <c r="BJ71" s="135">
        <v>6</v>
      </c>
      <c r="BK71" s="135"/>
      <c r="BL71" s="135"/>
      <c r="BM71" s="135"/>
      <c r="BN71" s="169">
        <f t="shared" si="23"/>
        <v>6</v>
      </c>
    </row>
    <row r="72" spans="1:66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2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3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4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5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6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7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18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19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0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1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2"/>
        <v>12.1</v>
      </c>
      <c r="BI72" s="135">
        <v>12.8</v>
      </c>
      <c r="BJ72" s="135">
        <v>12.9</v>
      </c>
      <c r="BK72" s="135"/>
      <c r="BL72" s="135"/>
      <c r="BM72" s="135"/>
      <c r="BN72" s="169">
        <f t="shared" si="23"/>
        <v>12.850000000000001</v>
      </c>
    </row>
    <row r="73" spans="1:66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2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3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4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5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6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7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18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19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0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1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2"/>
        <v>12</v>
      </c>
      <c r="BI73" s="135">
        <v>12</v>
      </c>
      <c r="BJ73" s="135">
        <v>11.98</v>
      </c>
      <c r="BK73" s="135"/>
      <c r="BL73" s="135"/>
      <c r="BM73" s="135"/>
      <c r="BN73" s="169">
        <f t="shared" si="23"/>
        <v>11.99</v>
      </c>
    </row>
    <row r="74" spans="1:66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2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3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4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5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6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7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18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19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0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1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2"/>
        <v>41.475000000000001</v>
      </c>
      <c r="BI74" s="135">
        <v>42.1</v>
      </c>
      <c r="BJ74" s="135">
        <v>42.6</v>
      </c>
      <c r="BK74" s="135"/>
      <c r="BL74" s="135"/>
      <c r="BM74" s="135"/>
      <c r="BN74" s="169">
        <f t="shared" si="23"/>
        <v>42.35</v>
      </c>
    </row>
    <row r="75" spans="1:66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2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3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4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5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6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7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18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19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0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1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2"/>
        <v>43.05</v>
      </c>
      <c r="BI75" s="135">
        <v>43.6</v>
      </c>
      <c r="BJ75" s="135">
        <v>43.2</v>
      </c>
      <c r="BK75" s="135"/>
      <c r="BL75" s="135"/>
      <c r="BM75" s="135"/>
      <c r="BN75" s="169">
        <f t="shared" si="23"/>
        <v>43.400000000000006</v>
      </c>
    </row>
    <row r="76" spans="1:66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2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3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4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5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6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7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18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19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0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1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2"/>
        <v>5.95</v>
      </c>
      <c r="BI76" s="135">
        <v>5.9</v>
      </c>
      <c r="BJ76" s="135">
        <v>5.88</v>
      </c>
      <c r="BK76" s="135"/>
      <c r="BL76" s="135"/>
      <c r="BM76" s="135"/>
      <c r="BN76" s="169">
        <f t="shared" si="23"/>
        <v>5.8900000000000006</v>
      </c>
    </row>
    <row r="77" spans="1:66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2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3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4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5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6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7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18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19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0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1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2"/>
        <v>5.45</v>
      </c>
      <c r="BI77" s="135">
        <v>5.34</v>
      </c>
      <c r="BJ77" s="135">
        <v>5.38</v>
      </c>
      <c r="BK77" s="135"/>
      <c r="BL77" s="135"/>
      <c r="BM77" s="135"/>
      <c r="BN77" s="169">
        <f t="shared" si="23"/>
        <v>5.3599999999999994</v>
      </c>
    </row>
    <row r="78" spans="1:66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2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3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4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5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6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7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18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19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0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1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2"/>
        <v>4</v>
      </c>
      <c r="BI78" s="135">
        <v>3.3</v>
      </c>
      <c r="BJ78" s="135">
        <v>3.3</v>
      </c>
      <c r="BK78" s="135"/>
      <c r="BL78" s="135"/>
      <c r="BM78" s="135"/>
      <c r="BN78" s="169">
        <f t="shared" si="23"/>
        <v>3.3</v>
      </c>
    </row>
    <row r="79" spans="1:66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2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3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4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5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6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7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18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19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0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1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2"/>
        <v>22.099999999999998</v>
      </c>
      <c r="BI79" s="135">
        <v>21.9</v>
      </c>
      <c r="BJ79" s="135">
        <v>22.8</v>
      </c>
      <c r="BK79" s="135"/>
      <c r="BL79" s="135"/>
      <c r="BM79" s="135"/>
      <c r="BN79" s="169">
        <f t="shared" si="23"/>
        <v>22.35</v>
      </c>
    </row>
    <row r="80" spans="1:66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2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3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4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5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6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7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18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19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0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1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2"/>
        <v>23.125</v>
      </c>
      <c r="BI80" s="135">
        <v>25</v>
      </c>
      <c r="BJ80" s="135">
        <v>24.8</v>
      </c>
      <c r="BK80" s="135"/>
      <c r="BL80" s="135"/>
      <c r="BM80" s="135"/>
      <c r="BN80" s="169">
        <f t="shared" si="23"/>
        <v>24.9</v>
      </c>
    </row>
    <row r="81" spans="1:66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2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3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4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5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6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7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18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19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0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1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2"/>
        <v>20</v>
      </c>
      <c r="BI81" s="135">
        <v>20</v>
      </c>
      <c r="BJ81" s="135">
        <v>20</v>
      </c>
      <c r="BK81" s="135"/>
      <c r="BL81" s="135"/>
      <c r="BM81" s="135"/>
      <c r="BN81" s="169">
        <f t="shared" si="23"/>
        <v>20</v>
      </c>
    </row>
    <row r="82" spans="1:66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2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3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4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5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6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7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18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19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0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1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2"/>
        <v>3.3</v>
      </c>
      <c r="BI82" s="135">
        <v>3.3</v>
      </c>
      <c r="BJ82" s="135">
        <v>3.3</v>
      </c>
      <c r="BK82" s="135"/>
      <c r="BL82" s="135"/>
      <c r="BM82" s="135"/>
      <c r="BN82" s="169">
        <f t="shared" si="23"/>
        <v>3.3</v>
      </c>
    </row>
    <row r="83" spans="1:66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2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3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4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5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6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7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18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19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0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1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2"/>
        <v>2.5</v>
      </c>
      <c r="BI83" s="135">
        <v>2.5</v>
      </c>
      <c r="BJ83" s="135">
        <v>2.5</v>
      </c>
      <c r="BK83" s="135"/>
      <c r="BL83" s="135"/>
      <c r="BM83" s="135"/>
      <c r="BN83" s="169">
        <f t="shared" si="23"/>
        <v>2.5</v>
      </c>
    </row>
    <row r="84" spans="1:66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2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3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4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5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6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7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18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19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0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1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2"/>
        <v>40.25</v>
      </c>
      <c r="BI84" s="135">
        <v>40.4</v>
      </c>
      <c r="BJ84" s="135">
        <v>40.799999999999997</v>
      </c>
      <c r="BK84" s="135"/>
      <c r="BL84" s="135"/>
      <c r="BM84" s="135"/>
      <c r="BN84" s="169">
        <f t="shared" si="23"/>
        <v>40.599999999999994</v>
      </c>
    </row>
    <row r="85" spans="1:66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2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3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4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5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6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7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18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19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0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1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2"/>
        <v>7.3250000000000002</v>
      </c>
      <c r="BI85" s="135">
        <v>8</v>
      </c>
      <c r="BJ85" s="135">
        <v>8.7799999999999994</v>
      </c>
      <c r="BK85" s="135"/>
      <c r="BL85" s="135"/>
      <c r="BM85" s="135"/>
      <c r="BN85" s="169">
        <f t="shared" si="23"/>
        <v>8.39</v>
      </c>
    </row>
    <row r="86" spans="1:66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2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3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4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5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6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7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18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19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0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1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2"/>
        <v>10.4</v>
      </c>
      <c r="BI86" s="135">
        <v>10.4</v>
      </c>
      <c r="BJ86" s="135">
        <v>10.4</v>
      </c>
      <c r="BK86" s="135"/>
      <c r="BL86" s="135"/>
      <c r="BM86" s="135"/>
      <c r="BN86" s="169">
        <f t="shared" si="23"/>
        <v>10.4</v>
      </c>
    </row>
    <row r="87" spans="1:66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2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3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4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5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6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7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18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19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0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1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2"/>
        <v>10.8</v>
      </c>
      <c r="BI87" s="135">
        <v>10.8</v>
      </c>
      <c r="BJ87" s="135">
        <v>10.72</v>
      </c>
      <c r="BK87" s="135"/>
      <c r="BL87" s="135"/>
      <c r="BM87" s="135"/>
      <c r="BN87" s="169">
        <f t="shared" si="23"/>
        <v>10.760000000000002</v>
      </c>
    </row>
    <row r="88" spans="1:66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</row>
    <row r="89" spans="1:66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2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3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4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5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/>
      <c r="BL89" s="141"/>
      <c r="BM89" s="141"/>
      <c r="BN89" s="169">
        <f>AVERAGE(BI89:BM89)</f>
        <v>10.8</v>
      </c>
    </row>
    <row r="90" spans="1:66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2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3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4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5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/>
      <c r="BL90" s="135"/>
      <c r="BM90" s="135"/>
      <c r="BN90" s="169">
        <f>AVERAGE(BI90:BM90)</f>
        <v>10.93</v>
      </c>
    </row>
    <row r="91" spans="1:66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66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66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66" ht="18.75" customHeight="1" x14ac:dyDescent="0.3"/>
    <row r="95" spans="1:66" ht="18" x14ac:dyDescent="0.25">
      <c r="A95" s="285" t="s">
        <v>45</v>
      </c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</row>
    <row r="96" spans="1:66" ht="18" customHeight="1" x14ac:dyDescent="0.25">
      <c r="A96" s="206"/>
      <c r="B96" s="264" t="s">
        <v>4</v>
      </c>
      <c r="C96" s="282" t="s">
        <v>296</v>
      </c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AY96" s="283"/>
      <c r="AZ96" s="283"/>
      <c r="BA96" s="283"/>
      <c r="BB96" s="283"/>
      <c r="BC96" s="283"/>
      <c r="BD96" s="283"/>
      <c r="BE96" s="283"/>
      <c r="BF96" s="283"/>
      <c r="BG96" s="283"/>
      <c r="BH96" s="283"/>
      <c r="BI96" s="283"/>
      <c r="BJ96" s="283"/>
      <c r="BK96" s="283"/>
      <c r="BL96" s="283"/>
      <c r="BM96" s="283"/>
      <c r="BN96" s="284"/>
    </row>
    <row r="97" spans="1:66" ht="18.75" customHeight="1" x14ac:dyDescent="0.3">
      <c r="A97" s="218"/>
      <c r="B97" s="198"/>
      <c r="C97" s="276" t="s">
        <v>139</v>
      </c>
      <c r="D97" s="277"/>
      <c r="E97" s="277"/>
      <c r="F97" s="278"/>
      <c r="G97" s="272" t="s">
        <v>123</v>
      </c>
      <c r="H97" s="279" t="s">
        <v>139</v>
      </c>
      <c r="I97" s="280"/>
      <c r="J97" s="280"/>
      <c r="K97" s="281"/>
      <c r="L97" s="272" t="s">
        <v>123</v>
      </c>
      <c r="M97" s="279" t="s">
        <v>139</v>
      </c>
      <c r="N97" s="280"/>
      <c r="O97" s="280"/>
      <c r="P97" s="281"/>
      <c r="Q97" s="272" t="s">
        <v>123</v>
      </c>
      <c r="R97" s="276" t="s">
        <v>139</v>
      </c>
      <c r="S97" s="277"/>
      <c r="T97" s="277"/>
      <c r="U97" s="277"/>
      <c r="V97" s="278"/>
      <c r="W97" s="272" t="s">
        <v>123</v>
      </c>
      <c r="X97" s="276" t="s">
        <v>139</v>
      </c>
      <c r="Y97" s="277"/>
      <c r="Z97" s="277"/>
      <c r="AA97" s="278"/>
      <c r="AB97" s="272" t="s">
        <v>123</v>
      </c>
      <c r="AC97" s="279" t="s">
        <v>139</v>
      </c>
      <c r="AD97" s="280"/>
      <c r="AE97" s="280"/>
      <c r="AF97" s="281"/>
      <c r="AG97" s="272" t="s">
        <v>123</v>
      </c>
      <c r="AH97" s="279" t="s">
        <v>139</v>
      </c>
      <c r="AI97" s="280"/>
      <c r="AJ97" s="280"/>
      <c r="AK97" s="280"/>
      <c r="AL97" s="281"/>
      <c r="AM97" s="272" t="s">
        <v>123</v>
      </c>
      <c r="AN97" s="279" t="s">
        <v>139</v>
      </c>
      <c r="AO97" s="280"/>
      <c r="AP97" s="280"/>
      <c r="AQ97" s="281"/>
      <c r="AR97" s="272" t="s">
        <v>123</v>
      </c>
      <c r="AS97" s="279" t="s">
        <v>139</v>
      </c>
      <c r="AT97" s="280"/>
      <c r="AU97" s="280"/>
      <c r="AV97" s="280"/>
      <c r="AW97" s="253"/>
      <c r="AX97" s="272" t="s">
        <v>123</v>
      </c>
      <c r="AY97" s="279" t="s">
        <v>139</v>
      </c>
      <c r="AZ97" s="280"/>
      <c r="BA97" s="280"/>
      <c r="BB97" s="281"/>
      <c r="BC97" s="272" t="s">
        <v>123</v>
      </c>
      <c r="BD97" s="270" t="s">
        <v>139</v>
      </c>
      <c r="BE97" s="271"/>
      <c r="BF97" s="271"/>
      <c r="BG97" s="271"/>
      <c r="BH97" s="272" t="s">
        <v>123</v>
      </c>
      <c r="BI97" s="270" t="s">
        <v>139</v>
      </c>
      <c r="BJ97" s="271"/>
      <c r="BK97" s="271"/>
      <c r="BL97" s="271"/>
      <c r="BM97" s="271"/>
      <c r="BN97" s="272" t="s">
        <v>123</v>
      </c>
    </row>
    <row r="98" spans="1:66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73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73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73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73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73"/>
      <c r="AC98" s="138" t="s">
        <v>283</v>
      </c>
      <c r="AD98" s="138" t="s">
        <v>284</v>
      </c>
      <c r="AE98" s="138" t="s">
        <v>291</v>
      </c>
      <c r="AF98" s="138" t="s">
        <v>285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3"/>
    </row>
    <row r="99" spans="1:66" ht="18" customHeight="1" x14ac:dyDescent="0.25">
      <c r="A99" s="274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</row>
    <row r="100" spans="1:66" ht="18" customHeight="1" x14ac:dyDescent="0.25">
      <c r="A100" s="275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/>
      <c r="BL100" s="135"/>
      <c r="BM100" s="135"/>
      <c r="BN100" s="169">
        <f>AVERAGE(BI100:BM100)</f>
        <v>4.8499999999999996</v>
      </c>
    </row>
    <row r="101" spans="1:66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4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5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26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27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/>
      <c r="BL101" s="135"/>
      <c r="BM101" s="135"/>
      <c r="BN101" s="169">
        <f>AVERAGE(BI101:BM101)</f>
        <v>3.5</v>
      </c>
    </row>
    <row r="102" spans="1:66" ht="18" customHeight="1" x14ac:dyDescent="0.25">
      <c r="A102" s="274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</row>
    <row r="103" spans="1:66" ht="18" customHeight="1" x14ac:dyDescent="0.25">
      <c r="A103" s="275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4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5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26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27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28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29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0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1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2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3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34">AVERAGE(BD103:BG103)</f>
        <v>2.15</v>
      </c>
      <c r="BI103" s="135">
        <v>2.6</v>
      </c>
      <c r="BJ103" s="135">
        <v>2.7</v>
      </c>
      <c r="BK103" s="135"/>
      <c r="BL103" s="135"/>
      <c r="BM103" s="135"/>
      <c r="BN103" s="169">
        <f t="shared" ref="BN103:BN129" si="35">AVERAGE(BI103:BM103)</f>
        <v>2.6500000000000004</v>
      </c>
    </row>
    <row r="104" spans="1:66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4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5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26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27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28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29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0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1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2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3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34"/>
        <v>2.2250000000000001</v>
      </c>
      <c r="BI104" s="135">
        <v>2.7</v>
      </c>
      <c r="BJ104" s="135">
        <v>3</v>
      </c>
      <c r="BK104" s="135"/>
      <c r="BL104" s="135"/>
      <c r="BM104" s="135"/>
      <c r="BN104" s="169">
        <f t="shared" si="35"/>
        <v>2.85</v>
      </c>
    </row>
    <row r="105" spans="1:66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4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5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26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27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28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29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0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1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2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3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34"/>
        <v>9</v>
      </c>
      <c r="BI105" s="135">
        <v>10</v>
      </c>
      <c r="BJ105" s="135">
        <v>12</v>
      </c>
      <c r="BK105" s="135"/>
      <c r="BL105" s="135"/>
      <c r="BM105" s="135"/>
      <c r="BN105" s="169">
        <f t="shared" si="35"/>
        <v>11</v>
      </c>
    </row>
    <row r="106" spans="1:66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4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5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26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27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28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29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0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1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2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3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34"/>
        <v>9</v>
      </c>
      <c r="BI106" s="135">
        <v>11</v>
      </c>
      <c r="BJ106" s="135">
        <v>11</v>
      </c>
      <c r="BK106" s="135"/>
      <c r="BL106" s="135"/>
      <c r="BM106" s="135"/>
      <c r="BN106" s="169">
        <f t="shared" si="35"/>
        <v>11</v>
      </c>
    </row>
    <row r="107" spans="1:66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4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5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26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27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28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29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0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1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2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3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34"/>
        <v>7.25</v>
      </c>
      <c r="BI107" s="135">
        <v>8</v>
      </c>
      <c r="BJ107" s="135">
        <v>8</v>
      </c>
      <c r="BK107" s="135"/>
      <c r="BL107" s="135"/>
      <c r="BM107" s="135"/>
      <c r="BN107" s="169">
        <f t="shared" si="35"/>
        <v>8</v>
      </c>
    </row>
    <row r="108" spans="1:66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4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5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26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27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28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29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0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1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2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3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34"/>
        <v>22</v>
      </c>
      <c r="BI108" s="135">
        <v>22</v>
      </c>
      <c r="BJ108" s="135">
        <v>25</v>
      </c>
      <c r="BK108" s="135"/>
      <c r="BL108" s="135"/>
      <c r="BM108" s="135"/>
      <c r="BN108" s="169">
        <f t="shared" si="35"/>
        <v>23.5</v>
      </c>
    </row>
    <row r="109" spans="1:66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4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5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26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27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28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29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0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1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2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3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34"/>
        <v>14.375</v>
      </c>
      <c r="BI109" s="135">
        <v>15</v>
      </c>
      <c r="BJ109" s="135">
        <v>15</v>
      </c>
      <c r="BK109" s="135"/>
      <c r="BL109" s="135"/>
      <c r="BM109" s="135"/>
      <c r="BN109" s="169">
        <f t="shared" si="35"/>
        <v>15</v>
      </c>
    </row>
    <row r="110" spans="1:66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4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5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26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27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28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29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0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1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2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3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34"/>
        <v>16.625</v>
      </c>
      <c r="BI110" s="135">
        <v>18</v>
      </c>
      <c r="BJ110" s="135">
        <v>18</v>
      </c>
      <c r="BK110" s="135"/>
      <c r="BL110" s="135"/>
      <c r="BM110" s="135"/>
      <c r="BN110" s="169">
        <f t="shared" si="35"/>
        <v>18</v>
      </c>
    </row>
    <row r="111" spans="1:66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4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5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26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27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28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29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0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1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2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3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34"/>
        <v>95</v>
      </c>
      <c r="BI111" s="135">
        <v>95</v>
      </c>
      <c r="BJ111" s="135">
        <v>95</v>
      </c>
      <c r="BK111" s="135"/>
      <c r="BL111" s="135"/>
      <c r="BM111" s="135"/>
      <c r="BN111" s="169">
        <f t="shared" si="35"/>
        <v>95</v>
      </c>
    </row>
    <row r="112" spans="1:66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4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5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26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27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28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29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0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1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2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3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34"/>
        <v>95</v>
      </c>
      <c r="BI112" s="135">
        <v>95</v>
      </c>
      <c r="BJ112" s="135">
        <v>95</v>
      </c>
      <c r="BK112" s="135"/>
      <c r="BL112" s="135"/>
      <c r="BM112" s="135"/>
      <c r="BN112" s="169">
        <f t="shared" si="35"/>
        <v>95</v>
      </c>
    </row>
    <row r="113" spans="1:66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4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5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26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27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28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29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0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1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2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3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34"/>
        <v>6.75</v>
      </c>
      <c r="BI113" s="135">
        <v>6</v>
      </c>
      <c r="BJ113" s="135">
        <v>7</v>
      </c>
      <c r="BK113" s="135"/>
      <c r="BL113" s="135"/>
      <c r="BM113" s="135"/>
      <c r="BN113" s="169">
        <f t="shared" si="35"/>
        <v>6.5</v>
      </c>
    </row>
    <row r="114" spans="1:66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4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5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26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27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28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29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0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1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2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3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34"/>
        <v>12.25</v>
      </c>
      <c r="BI114" s="135">
        <v>13</v>
      </c>
      <c r="BJ114" s="135">
        <v>13</v>
      </c>
      <c r="BK114" s="135"/>
      <c r="BL114" s="135"/>
      <c r="BM114" s="135"/>
      <c r="BN114" s="169">
        <f t="shared" si="35"/>
        <v>13</v>
      </c>
    </row>
    <row r="115" spans="1:66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4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5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26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27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28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29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0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1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2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3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34"/>
        <v>10</v>
      </c>
      <c r="BI115" s="135">
        <v>10</v>
      </c>
      <c r="BJ115" s="135">
        <v>10</v>
      </c>
      <c r="BK115" s="135"/>
      <c r="BL115" s="135"/>
      <c r="BM115" s="135"/>
      <c r="BN115" s="169">
        <f t="shared" si="35"/>
        <v>10</v>
      </c>
    </row>
    <row r="116" spans="1:66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4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5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26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27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28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29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0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1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2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3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34"/>
        <v>55</v>
      </c>
      <c r="BI116" s="135">
        <v>55</v>
      </c>
      <c r="BJ116" s="135">
        <v>55</v>
      </c>
      <c r="BK116" s="135"/>
      <c r="BL116" s="135"/>
      <c r="BM116" s="135"/>
      <c r="BN116" s="169">
        <f t="shared" si="35"/>
        <v>55</v>
      </c>
    </row>
    <row r="117" spans="1:66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4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5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26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27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28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29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0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1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2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3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34"/>
        <v>55</v>
      </c>
      <c r="BI117" s="135">
        <v>55</v>
      </c>
      <c r="BJ117" s="135">
        <v>55</v>
      </c>
      <c r="BK117" s="135"/>
      <c r="BL117" s="135"/>
      <c r="BM117" s="135"/>
      <c r="BN117" s="169">
        <f t="shared" si="35"/>
        <v>55</v>
      </c>
    </row>
    <row r="118" spans="1:66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4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5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26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27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28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29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0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1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2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3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34"/>
        <v>5.6749999999999998</v>
      </c>
      <c r="BI118" s="135">
        <v>5.7</v>
      </c>
      <c r="BJ118" s="135">
        <v>5.6</v>
      </c>
      <c r="BK118" s="135"/>
      <c r="BL118" s="135"/>
      <c r="BM118" s="135"/>
      <c r="BN118" s="169">
        <f t="shared" si="35"/>
        <v>5.65</v>
      </c>
    </row>
    <row r="119" spans="1:66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4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5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26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27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28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29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0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1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2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3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34"/>
        <v>4.5749999999999993</v>
      </c>
      <c r="BI119" s="135">
        <v>4.7</v>
      </c>
      <c r="BJ119" s="135">
        <v>4.5</v>
      </c>
      <c r="BK119" s="135"/>
      <c r="BL119" s="135"/>
      <c r="BM119" s="135"/>
      <c r="BN119" s="169">
        <f t="shared" si="35"/>
        <v>4.5999999999999996</v>
      </c>
    </row>
    <row r="120" spans="1:66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4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5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26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27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28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29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0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1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2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3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34"/>
        <v>3.2749999999999999</v>
      </c>
      <c r="BI120" s="135">
        <v>3.4</v>
      </c>
      <c r="BJ120" s="135">
        <v>3.4</v>
      </c>
      <c r="BK120" s="135"/>
      <c r="BL120" s="135"/>
      <c r="BM120" s="135"/>
      <c r="BN120" s="169">
        <f t="shared" si="35"/>
        <v>3.4</v>
      </c>
    </row>
    <row r="121" spans="1:66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4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5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26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27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28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29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0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1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2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3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34"/>
        <v>25</v>
      </c>
      <c r="BI121" s="135">
        <v>25</v>
      </c>
      <c r="BJ121" s="135">
        <v>25</v>
      </c>
      <c r="BK121" s="135"/>
      <c r="BL121" s="135"/>
      <c r="BM121" s="135"/>
      <c r="BN121" s="169">
        <f t="shared" si="35"/>
        <v>25</v>
      </c>
    </row>
    <row r="122" spans="1:66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4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5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26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27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28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29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0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1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2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3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34"/>
        <v>20</v>
      </c>
      <c r="BI122" s="135">
        <v>20</v>
      </c>
      <c r="BJ122" s="135">
        <v>20</v>
      </c>
      <c r="BK122" s="135"/>
      <c r="BL122" s="135"/>
      <c r="BM122" s="135"/>
      <c r="BN122" s="169">
        <f t="shared" si="35"/>
        <v>20</v>
      </c>
    </row>
    <row r="123" spans="1:66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4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5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26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27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28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29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0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1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2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3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34"/>
        <v>17</v>
      </c>
      <c r="BI123" s="135">
        <v>17</v>
      </c>
      <c r="BJ123" s="135">
        <v>17</v>
      </c>
      <c r="BK123" s="135"/>
      <c r="BL123" s="135"/>
      <c r="BM123" s="135"/>
      <c r="BN123" s="169">
        <f t="shared" si="35"/>
        <v>17</v>
      </c>
    </row>
    <row r="124" spans="1:66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4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5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26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27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28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29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0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1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2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3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34"/>
        <v>4</v>
      </c>
      <c r="BI124" s="135">
        <v>4</v>
      </c>
      <c r="BJ124" s="135">
        <v>4</v>
      </c>
      <c r="BK124" s="135"/>
      <c r="BL124" s="135"/>
      <c r="BM124" s="135"/>
      <c r="BN124" s="169">
        <f t="shared" si="35"/>
        <v>4</v>
      </c>
    </row>
    <row r="125" spans="1:66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4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5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26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27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28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29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0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1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2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3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34"/>
        <v>2.5</v>
      </c>
      <c r="BI125" s="135">
        <v>2.5</v>
      </c>
      <c r="BJ125" s="135">
        <v>2.5</v>
      </c>
      <c r="BK125" s="135"/>
      <c r="BL125" s="135"/>
      <c r="BM125" s="135"/>
      <c r="BN125" s="169">
        <f t="shared" si="35"/>
        <v>2.5</v>
      </c>
    </row>
    <row r="126" spans="1:66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4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5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26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27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28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29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0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1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2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3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34"/>
        <v>30</v>
      </c>
      <c r="BI126" s="135">
        <v>30</v>
      </c>
      <c r="BJ126" s="135">
        <v>30</v>
      </c>
      <c r="BK126" s="135"/>
      <c r="BL126" s="135"/>
      <c r="BM126" s="135"/>
      <c r="BN126" s="169">
        <f t="shared" si="35"/>
        <v>30</v>
      </c>
    </row>
    <row r="127" spans="1:66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4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5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26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27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28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29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0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1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2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3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34"/>
        <v>7.625</v>
      </c>
      <c r="BI127" s="135">
        <v>9</v>
      </c>
      <c r="BJ127" s="135">
        <v>8.1999999999999993</v>
      </c>
      <c r="BK127" s="135"/>
      <c r="BL127" s="135"/>
      <c r="BM127" s="135"/>
      <c r="BN127" s="169">
        <f t="shared" si="35"/>
        <v>8.6</v>
      </c>
    </row>
    <row r="128" spans="1:66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4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5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26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27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28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29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0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1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2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3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34"/>
        <v>10.275</v>
      </c>
      <c r="BI128" s="135">
        <v>10.4</v>
      </c>
      <c r="BJ128" s="135">
        <v>10.4</v>
      </c>
      <c r="BK128" s="135"/>
      <c r="BL128" s="135"/>
      <c r="BM128" s="135"/>
      <c r="BN128" s="169">
        <f t="shared" si="35"/>
        <v>10.4</v>
      </c>
    </row>
    <row r="129" spans="1:66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4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5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26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27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28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29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0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1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2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3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34"/>
        <v>10.575000000000001</v>
      </c>
      <c r="BI129" s="135">
        <v>10.6</v>
      </c>
      <c r="BJ129" s="135">
        <v>10.6</v>
      </c>
      <c r="BK129" s="135"/>
      <c r="BL129" s="135"/>
      <c r="BM129" s="135"/>
      <c r="BN129" s="169">
        <f t="shared" si="35"/>
        <v>10.6</v>
      </c>
    </row>
    <row r="130" spans="1:66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</row>
    <row r="131" spans="1:66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4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5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26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27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/>
      <c r="BL131" s="141"/>
      <c r="BM131" s="141"/>
      <c r="BN131" s="169">
        <f>AVERAGE(BI131:BM131)</f>
        <v>10.84</v>
      </c>
    </row>
    <row r="132" spans="1:66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4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5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26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27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/>
      <c r="BL132" s="135"/>
      <c r="BM132" s="135"/>
      <c r="BN132" s="169">
        <f>AVERAGE(BI132:BM132)</f>
        <v>10.93</v>
      </c>
    </row>
    <row r="133" spans="1:66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66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66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66" ht="18" x14ac:dyDescent="0.25">
      <c r="A136" s="285" t="s">
        <v>45</v>
      </c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</row>
    <row r="137" spans="1:66" ht="18" customHeight="1" x14ac:dyDescent="0.25">
      <c r="A137" s="206"/>
      <c r="B137" s="267"/>
      <c r="C137" s="282" t="s">
        <v>30</v>
      </c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4"/>
    </row>
    <row r="138" spans="1:66" ht="18.75" customHeight="1" x14ac:dyDescent="0.3">
      <c r="A138" s="218"/>
      <c r="B138" s="268"/>
      <c r="C138" s="276" t="s">
        <v>139</v>
      </c>
      <c r="D138" s="277"/>
      <c r="E138" s="277"/>
      <c r="F138" s="278"/>
      <c r="G138" s="272" t="s">
        <v>123</v>
      </c>
      <c r="H138" s="279" t="s">
        <v>139</v>
      </c>
      <c r="I138" s="280"/>
      <c r="J138" s="280"/>
      <c r="K138" s="281"/>
      <c r="L138" s="272" t="s">
        <v>123</v>
      </c>
      <c r="M138" s="279" t="s">
        <v>139</v>
      </c>
      <c r="N138" s="280"/>
      <c r="O138" s="280"/>
      <c r="P138" s="281"/>
      <c r="Q138" s="272" t="s">
        <v>123</v>
      </c>
      <c r="R138" s="276" t="s">
        <v>139</v>
      </c>
      <c r="S138" s="277"/>
      <c r="T138" s="277"/>
      <c r="U138" s="277"/>
      <c r="V138" s="278"/>
      <c r="W138" s="272" t="s">
        <v>123</v>
      </c>
      <c r="X138" s="276" t="s">
        <v>139</v>
      </c>
      <c r="Y138" s="277"/>
      <c r="Z138" s="277"/>
      <c r="AA138" s="278"/>
      <c r="AB138" s="272" t="s">
        <v>123</v>
      </c>
      <c r="AC138" s="279" t="s">
        <v>139</v>
      </c>
      <c r="AD138" s="280"/>
      <c r="AE138" s="280"/>
      <c r="AF138" s="281"/>
      <c r="AG138" s="272" t="s">
        <v>123</v>
      </c>
      <c r="AH138" s="279" t="s">
        <v>139</v>
      </c>
      <c r="AI138" s="280"/>
      <c r="AJ138" s="280"/>
      <c r="AK138" s="280"/>
      <c r="AL138" s="281"/>
      <c r="AM138" s="272" t="s">
        <v>123</v>
      </c>
      <c r="AN138" s="279" t="s">
        <v>139</v>
      </c>
      <c r="AO138" s="280"/>
      <c r="AP138" s="280"/>
      <c r="AQ138" s="281"/>
      <c r="AR138" s="272" t="s">
        <v>123</v>
      </c>
      <c r="AS138" s="279" t="s">
        <v>139</v>
      </c>
      <c r="AT138" s="280"/>
      <c r="AU138" s="280"/>
      <c r="AV138" s="280"/>
      <c r="AW138" s="253"/>
      <c r="AX138" s="272" t="s">
        <v>123</v>
      </c>
      <c r="AY138" s="279" t="s">
        <v>139</v>
      </c>
      <c r="AZ138" s="280"/>
      <c r="BA138" s="280"/>
      <c r="BB138" s="281"/>
      <c r="BC138" s="272" t="s">
        <v>123</v>
      </c>
      <c r="BD138" s="270" t="s">
        <v>139</v>
      </c>
      <c r="BE138" s="271"/>
      <c r="BF138" s="271"/>
      <c r="BG138" s="271"/>
      <c r="BH138" s="272" t="s">
        <v>123</v>
      </c>
      <c r="BI138" s="270" t="s">
        <v>139</v>
      </c>
      <c r="BJ138" s="271"/>
      <c r="BK138" s="271"/>
      <c r="BL138" s="271"/>
      <c r="BM138" s="271"/>
      <c r="BN138" s="272" t="s">
        <v>123</v>
      </c>
    </row>
    <row r="139" spans="1:66" ht="18.75" customHeight="1" x14ac:dyDescent="0.25">
      <c r="A139" s="208"/>
      <c r="B139" s="269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73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73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73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73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73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3"/>
    </row>
    <row r="140" spans="1:66" ht="18" customHeight="1" x14ac:dyDescent="0.25">
      <c r="A140" s="274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36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37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38">AVERAGE(AH140:AL140)</f>
        <v>#DIV/0!</v>
      </c>
      <c r="AN140" s="135"/>
      <c r="AO140" s="135"/>
      <c r="AP140" s="135"/>
      <c r="AQ140" s="135"/>
      <c r="AR140" s="169" t="e">
        <f t="shared" ref="AR140:AR170" si="39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40">AVERAGE(AS140:AV140)</f>
        <v>#DIV/0!</v>
      </c>
      <c r="AY140" s="135"/>
      <c r="AZ140" s="135"/>
      <c r="BA140" s="135"/>
      <c r="BB140" s="135"/>
      <c r="BC140" s="169" t="e">
        <f t="shared" ref="BC140:BC170" si="41">AVERAGE(AY140:BB140)</f>
        <v>#DIV/0!</v>
      </c>
      <c r="BD140" s="135"/>
      <c r="BE140" s="135"/>
      <c r="BF140" s="135"/>
      <c r="BG140" s="135"/>
      <c r="BH140" s="169" t="e">
        <f t="shared" ref="BH140:BH170" si="42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43">AVERAGE(BI140:BM140)</f>
        <v>#DIV/0!</v>
      </c>
    </row>
    <row r="141" spans="1:66" ht="18" customHeight="1" x14ac:dyDescent="0.25">
      <c r="A141" s="275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36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37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38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39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40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41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42"/>
        <v>3.2</v>
      </c>
      <c r="BI141" s="135">
        <v>3.3</v>
      </c>
      <c r="BJ141" s="135">
        <v>3.3</v>
      </c>
      <c r="BK141" s="135"/>
      <c r="BL141" s="135"/>
      <c r="BM141" s="135"/>
      <c r="BN141" s="169">
        <f t="shared" si="43"/>
        <v>3.3</v>
      </c>
    </row>
    <row r="142" spans="1:66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44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45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46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47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36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37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38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39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40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41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42"/>
        <v>3.8</v>
      </c>
      <c r="BI142" s="135">
        <v>3.2</v>
      </c>
      <c r="BJ142" s="135">
        <v>3</v>
      </c>
      <c r="BK142" s="135"/>
      <c r="BL142" s="135"/>
      <c r="BM142" s="135"/>
      <c r="BN142" s="169">
        <f t="shared" si="43"/>
        <v>3.1</v>
      </c>
    </row>
    <row r="143" spans="1:66" ht="18" customHeight="1" x14ac:dyDescent="0.25">
      <c r="A143" s="274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47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36"/>
        <v>3.1749999999999998</v>
      </c>
      <c r="AC143" s="135"/>
      <c r="AD143" s="135"/>
      <c r="AE143" s="135"/>
      <c r="AF143" s="135"/>
      <c r="AG143" s="238" t="e">
        <f t="shared" si="37"/>
        <v>#DIV/0!</v>
      </c>
      <c r="AH143" s="135"/>
      <c r="AI143" s="135"/>
      <c r="AJ143" s="135"/>
      <c r="AK143" s="135"/>
      <c r="AL143" s="135"/>
      <c r="AM143" s="238" t="e">
        <f t="shared" si="38"/>
        <v>#DIV/0!</v>
      </c>
      <c r="AN143" s="135"/>
      <c r="AO143" s="135"/>
      <c r="AP143" s="135"/>
      <c r="AQ143" s="135"/>
      <c r="AR143" s="238" t="e">
        <f t="shared" si="39"/>
        <v>#DIV/0!</v>
      </c>
      <c r="AS143" s="135"/>
      <c r="AT143" s="135"/>
      <c r="AU143" s="135"/>
      <c r="AV143" s="135"/>
      <c r="AW143" s="135"/>
      <c r="AX143" s="238" t="e">
        <f t="shared" si="40"/>
        <v>#DIV/0!</v>
      </c>
      <c r="AY143" s="135"/>
      <c r="AZ143" s="135"/>
      <c r="BA143" s="135"/>
      <c r="BB143" s="135"/>
      <c r="BC143" s="238" t="e">
        <f t="shared" si="41"/>
        <v>#DIV/0!</v>
      </c>
      <c r="BD143" s="135"/>
      <c r="BE143" s="135"/>
      <c r="BF143" s="135"/>
      <c r="BG143" s="135"/>
      <c r="BH143" s="238" t="e">
        <f t="shared" si="42"/>
        <v>#DIV/0!</v>
      </c>
      <c r="BI143" s="135"/>
      <c r="BJ143" s="135"/>
      <c r="BK143" s="135"/>
      <c r="BL143" s="135"/>
      <c r="BM143" s="135"/>
      <c r="BN143" s="238" t="e">
        <f t="shared" si="43"/>
        <v>#DIV/0!</v>
      </c>
    </row>
    <row r="144" spans="1:66" ht="18" customHeight="1" x14ac:dyDescent="0.25">
      <c r="A144" s="275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44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45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46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47"/>
        <v>4.4000000000000004</v>
      </c>
      <c r="X144" s="135">
        <v>5</v>
      </c>
      <c r="Y144" s="135">
        <v>5.2</v>
      </c>
      <c r="Z144" s="135"/>
      <c r="AA144" s="135"/>
      <c r="AB144" s="169">
        <f t="shared" si="36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37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38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39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40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41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42"/>
        <v>2.8</v>
      </c>
      <c r="BI144" s="135">
        <v>3.1</v>
      </c>
      <c r="BJ144" s="135">
        <v>3</v>
      </c>
      <c r="BK144" s="135"/>
      <c r="BL144" s="135"/>
      <c r="BM144" s="135"/>
      <c r="BN144" s="169">
        <f t="shared" si="43"/>
        <v>3.05</v>
      </c>
    </row>
    <row r="145" spans="1:66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44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45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46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47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36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37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38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39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40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41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42"/>
        <v>2.8</v>
      </c>
      <c r="BI145" s="135">
        <v>2.5</v>
      </c>
      <c r="BJ145" s="135">
        <v>2</v>
      </c>
      <c r="BK145" s="135"/>
      <c r="BL145" s="135"/>
      <c r="BM145" s="135"/>
      <c r="BN145" s="169">
        <f t="shared" si="43"/>
        <v>2.25</v>
      </c>
    </row>
    <row r="146" spans="1:66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44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45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46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47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36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37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38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39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40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41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42"/>
        <v>11</v>
      </c>
      <c r="BI146" s="135">
        <v>13.5</v>
      </c>
      <c r="BJ146" s="135">
        <v>12.5</v>
      </c>
      <c r="BK146" s="135"/>
      <c r="BL146" s="135"/>
      <c r="BM146" s="135"/>
      <c r="BN146" s="169">
        <f t="shared" si="43"/>
        <v>13</v>
      </c>
    </row>
    <row r="147" spans="1:66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44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45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46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47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36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37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38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39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40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41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42"/>
        <v>10</v>
      </c>
      <c r="BI147" s="135">
        <v>11</v>
      </c>
      <c r="BJ147" s="135">
        <v>11</v>
      </c>
      <c r="BK147" s="135"/>
      <c r="BL147" s="135"/>
      <c r="BM147" s="135"/>
      <c r="BN147" s="169">
        <f t="shared" si="43"/>
        <v>11</v>
      </c>
    </row>
    <row r="148" spans="1:66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44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45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46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47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36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37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38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39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40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41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42"/>
        <v>8</v>
      </c>
      <c r="BI148" s="135">
        <v>7.2</v>
      </c>
      <c r="BJ148" s="135">
        <v>7.5</v>
      </c>
      <c r="BK148" s="135"/>
      <c r="BL148" s="135"/>
      <c r="BM148" s="135"/>
      <c r="BN148" s="169">
        <f t="shared" si="43"/>
        <v>7.35</v>
      </c>
    </row>
    <row r="149" spans="1:66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44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45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46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47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36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37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38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39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40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41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42"/>
        <v>18.5</v>
      </c>
      <c r="BI149" s="135">
        <v>18.5</v>
      </c>
      <c r="BJ149" s="135">
        <v>19.5</v>
      </c>
      <c r="BK149" s="135"/>
      <c r="BL149" s="135"/>
      <c r="BM149" s="135"/>
      <c r="BN149" s="169">
        <f t="shared" si="43"/>
        <v>19</v>
      </c>
    </row>
    <row r="150" spans="1:66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44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45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46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47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36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37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38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39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40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41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42"/>
        <v>16.3</v>
      </c>
      <c r="BI150" s="135">
        <v>17.3</v>
      </c>
      <c r="BJ150" s="135">
        <v>19</v>
      </c>
      <c r="BK150" s="135"/>
      <c r="BL150" s="135"/>
      <c r="BM150" s="135"/>
      <c r="BN150" s="169">
        <f t="shared" si="43"/>
        <v>18.149999999999999</v>
      </c>
    </row>
    <row r="151" spans="1:66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44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45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46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47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36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37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38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39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40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41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42"/>
        <v>17.5</v>
      </c>
      <c r="BI151" s="135">
        <v>17.5</v>
      </c>
      <c r="BJ151" s="135">
        <v>18.5</v>
      </c>
      <c r="BK151" s="135"/>
      <c r="BL151" s="135"/>
      <c r="BM151" s="135"/>
      <c r="BN151" s="169">
        <f t="shared" si="43"/>
        <v>18</v>
      </c>
    </row>
    <row r="152" spans="1:66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44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45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46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47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36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37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38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39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40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41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42"/>
        <v>78</v>
      </c>
      <c r="BI152" s="135">
        <v>78</v>
      </c>
      <c r="BJ152" s="135">
        <v>80</v>
      </c>
      <c r="BK152" s="135"/>
      <c r="BL152" s="135"/>
      <c r="BM152" s="135"/>
      <c r="BN152" s="169">
        <f t="shared" si="43"/>
        <v>79</v>
      </c>
    </row>
    <row r="153" spans="1:66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44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45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46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47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36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37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38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39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40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41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42"/>
        <v>85</v>
      </c>
      <c r="BI153" s="135">
        <v>82</v>
      </c>
      <c r="BJ153" s="135">
        <v>85</v>
      </c>
      <c r="BK153" s="135"/>
      <c r="BL153" s="135"/>
      <c r="BM153" s="135"/>
      <c r="BN153" s="169">
        <f t="shared" si="43"/>
        <v>83.5</v>
      </c>
    </row>
    <row r="154" spans="1:66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44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45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46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47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36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37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38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39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40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41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42"/>
        <v>5.5</v>
      </c>
      <c r="BI154" s="135">
        <v>5.5</v>
      </c>
      <c r="BJ154" s="135">
        <v>5.5</v>
      </c>
      <c r="BK154" s="135"/>
      <c r="BL154" s="135"/>
      <c r="BM154" s="135"/>
      <c r="BN154" s="169">
        <f t="shared" si="43"/>
        <v>5.5</v>
      </c>
    </row>
    <row r="155" spans="1:66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44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45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46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47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36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37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38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39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40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41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42"/>
        <v>14</v>
      </c>
      <c r="BI155" s="135">
        <v>12</v>
      </c>
      <c r="BJ155" s="135">
        <v>12</v>
      </c>
      <c r="BK155" s="135"/>
      <c r="BL155" s="135"/>
      <c r="BM155" s="135"/>
      <c r="BN155" s="169">
        <f t="shared" si="43"/>
        <v>12</v>
      </c>
    </row>
    <row r="156" spans="1:66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44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45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46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47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36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37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38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39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40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41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42"/>
        <v>12.5</v>
      </c>
      <c r="BI156" s="135">
        <v>12.5</v>
      </c>
      <c r="BJ156" s="135">
        <v>12.5</v>
      </c>
      <c r="BK156" s="135"/>
      <c r="BL156" s="135"/>
      <c r="BM156" s="135"/>
      <c r="BN156" s="169">
        <f t="shared" si="43"/>
        <v>12.5</v>
      </c>
    </row>
    <row r="157" spans="1:66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44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45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46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47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36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37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38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39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40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41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42"/>
        <v>45</v>
      </c>
      <c r="BI157" s="135">
        <v>45</v>
      </c>
      <c r="BJ157" s="135">
        <v>45</v>
      </c>
      <c r="BK157" s="135"/>
      <c r="BL157" s="135"/>
      <c r="BM157" s="135"/>
      <c r="BN157" s="169">
        <f t="shared" si="43"/>
        <v>45</v>
      </c>
    </row>
    <row r="158" spans="1:66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44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45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46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47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36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37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38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39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40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41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42"/>
        <v>55</v>
      </c>
      <c r="BI158" s="135">
        <v>55</v>
      </c>
      <c r="BJ158" s="135">
        <v>55</v>
      </c>
      <c r="BK158" s="135"/>
      <c r="BL158" s="135"/>
      <c r="BM158" s="135"/>
      <c r="BN158" s="169">
        <f t="shared" si="43"/>
        <v>55</v>
      </c>
    </row>
    <row r="159" spans="1:66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44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45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46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47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36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37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38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39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40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41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42"/>
        <v>6.2</v>
      </c>
      <c r="BI159" s="135">
        <v>6.2</v>
      </c>
      <c r="BJ159" s="135">
        <v>6.2</v>
      </c>
      <c r="BK159" s="135"/>
      <c r="BL159" s="135"/>
      <c r="BM159" s="135"/>
      <c r="BN159" s="169">
        <f t="shared" si="43"/>
        <v>6.2</v>
      </c>
    </row>
    <row r="160" spans="1:66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44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45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46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47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36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37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38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39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40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41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42"/>
        <v>4.8</v>
      </c>
      <c r="BI160" s="135">
        <v>4.8</v>
      </c>
      <c r="BJ160" s="135">
        <v>4.8</v>
      </c>
      <c r="BK160" s="135"/>
      <c r="BL160" s="135"/>
      <c r="BM160" s="135"/>
      <c r="BN160" s="169">
        <f t="shared" si="43"/>
        <v>4.8</v>
      </c>
    </row>
    <row r="161" spans="1:66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44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45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46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47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36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37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38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39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40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41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42"/>
        <v>4.8</v>
      </c>
      <c r="BI161" s="135">
        <v>5.0199999999999996</v>
      </c>
      <c r="BJ161" s="135">
        <v>5.0199999999999996</v>
      </c>
      <c r="BK161" s="135"/>
      <c r="BL161" s="135"/>
      <c r="BM161" s="135"/>
      <c r="BN161" s="169">
        <f t="shared" si="43"/>
        <v>5.0199999999999996</v>
      </c>
    </row>
    <row r="162" spans="1:66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44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45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46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47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36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37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38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39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40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41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42"/>
        <v>18.5</v>
      </c>
      <c r="BI162" s="135">
        <v>19.2</v>
      </c>
      <c r="BJ162" s="135">
        <v>17.8</v>
      </c>
      <c r="BK162" s="135"/>
      <c r="BL162" s="135"/>
      <c r="BM162" s="135"/>
      <c r="BN162" s="169">
        <f t="shared" si="43"/>
        <v>18.5</v>
      </c>
    </row>
    <row r="163" spans="1:66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44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45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46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47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36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37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38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39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40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41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42"/>
        <v>16.3</v>
      </c>
      <c r="BI163" s="135">
        <v>17</v>
      </c>
      <c r="BJ163" s="135">
        <v>16.5</v>
      </c>
      <c r="BK163" s="135"/>
      <c r="BL163" s="135"/>
      <c r="BM163" s="135"/>
      <c r="BN163" s="169">
        <f t="shared" si="43"/>
        <v>16.75</v>
      </c>
    </row>
    <row r="164" spans="1:66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44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45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46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47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36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37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38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39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40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41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42"/>
        <v>16</v>
      </c>
      <c r="BI164" s="135">
        <v>16.3</v>
      </c>
      <c r="BJ164" s="135">
        <v>16.5</v>
      </c>
      <c r="BK164" s="135"/>
      <c r="BL164" s="135"/>
      <c r="BM164" s="135"/>
      <c r="BN164" s="169">
        <f t="shared" si="43"/>
        <v>16.399999999999999</v>
      </c>
    </row>
    <row r="165" spans="1:66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44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45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46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47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36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37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38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39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40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41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42"/>
        <v>4.2</v>
      </c>
      <c r="BI165" s="135">
        <v>4.2</v>
      </c>
      <c r="BJ165" s="135">
        <v>4.5</v>
      </c>
      <c r="BK165" s="135"/>
      <c r="BL165" s="135"/>
      <c r="BM165" s="135"/>
      <c r="BN165" s="169">
        <f t="shared" si="43"/>
        <v>4.3499999999999996</v>
      </c>
    </row>
    <row r="166" spans="1:66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44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45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46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47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36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37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38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39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40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41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42"/>
        <v>4</v>
      </c>
      <c r="BI166" s="135">
        <v>4</v>
      </c>
      <c r="BJ166" s="135">
        <v>4</v>
      </c>
      <c r="BK166" s="135"/>
      <c r="BL166" s="135"/>
      <c r="BM166" s="135"/>
      <c r="BN166" s="169">
        <f t="shared" si="43"/>
        <v>4</v>
      </c>
    </row>
    <row r="167" spans="1:66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44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45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46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47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36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37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38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39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40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41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42"/>
        <v>30</v>
      </c>
      <c r="BI167" s="135">
        <v>30</v>
      </c>
      <c r="BJ167" s="135">
        <v>30</v>
      </c>
      <c r="BK167" s="135"/>
      <c r="BL167" s="135"/>
      <c r="BM167" s="135"/>
      <c r="BN167" s="169">
        <f t="shared" si="43"/>
        <v>30</v>
      </c>
    </row>
    <row r="168" spans="1:66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44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45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46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47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36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37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38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39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40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41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42"/>
        <v>8.6</v>
      </c>
      <c r="BI168" s="135">
        <v>9</v>
      </c>
      <c r="BJ168" s="135">
        <v>9.6</v>
      </c>
      <c r="BK168" s="135"/>
      <c r="BL168" s="135"/>
      <c r="BM168" s="135"/>
      <c r="BN168" s="169">
        <f t="shared" si="43"/>
        <v>9.3000000000000007</v>
      </c>
    </row>
    <row r="169" spans="1:66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44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45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46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47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36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37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38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39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40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41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42"/>
        <v>10.8</v>
      </c>
      <c r="BI169" s="135">
        <v>10.6</v>
      </c>
      <c r="BJ169" s="135">
        <v>10.6</v>
      </c>
      <c r="BK169" s="135"/>
      <c r="BL169" s="135"/>
      <c r="BM169" s="135"/>
      <c r="BN169" s="169">
        <f t="shared" si="43"/>
        <v>10.6</v>
      </c>
    </row>
    <row r="170" spans="1:66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44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45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46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47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36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37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38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39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40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41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42"/>
        <v>11.6</v>
      </c>
      <c r="BI170" s="135">
        <v>11</v>
      </c>
      <c r="BJ170" s="135">
        <v>11</v>
      </c>
      <c r="BK170" s="135"/>
      <c r="BL170" s="135"/>
      <c r="BM170" s="135"/>
      <c r="BN170" s="169">
        <f t="shared" si="43"/>
        <v>11</v>
      </c>
    </row>
    <row r="171" spans="1:66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</row>
    <row r="172" spans="1:66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44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45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46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47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/>
      <c r="BL172" s="141"/>
      <c r="BM172" s="141"/>
      <c r="BN172" s="169">
        <f>AVERAGE(BI172:BM172)</f>
        <v>10.96</v>
      </c>
    </row>
    <row r="173" spans="1:66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44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45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46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47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/>
      <c r="BL173" s="135"/>
      <c r="BM173" s="135"/>
      <c r="BN173" s="169">
        <f>AVERAGE(BI173:BM173)</f>
        <v>11.1</v>
      </c>
    </row>
    <row r="174" spans="1:66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66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66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66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66" ht="18" x14ac:dyDescent="0.25">
      <c r="A178" s="285" t="s">
        <v>45</v>
      </c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</row>
    <row r="179" spans="1:66" ht="18" customHeight="1" x14ac:dyDescent="0.25">
      <c r="A179" s="206"/>
      <c r="B179" s="267"/>
      <c r="C179" s="282" t="s">
        <v>44</v>
      </c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G179" s="283"/>
      <c r="AH179" s="283"/>
      <c r="AI179" s="283"/>
      <c r="AJ179" s="283"/>
      <c r="AK179" s="283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4"/>
    </row>
    <row r="180" spans="1:66" ht="18.75" customHeight="1" x14ac:dyDescent="0.3">
      <c r="A180" s="218"/>
      <c r="B180" s="268"/>
      <c r="C180" s="276" t="s">
        <v>139</v>
      </c>
      <c r="D180" s="277"/>
      <c r="E180" s="277"/>
      <c r="F180" s="278"/>
      <c r="G180" s="272" t="s">
        <v>123</v>
      </c>
      <c r="H180" s="279" t="s">
        <v>139</v>
      </c>
      <c r="I180" s="280"/>
      <c r="J180" s="280"/>
      <c r="K180" s="281"/>
      <c r="L180" s="272" t="s">
        <v>123</v>
      </c>
      <c r="M180" s="279" t="s">
        <v>139</v>
      </c>
      <c r="N180" s="280"/>
      <c r="O180" s="280"/>
      <c r="P180" s="281"/>
      <c r="Q180" s="272" t="s">
        <v>123</v>
      </c>
      <c r="R180" s="276" t="s">
        <v>139</v>
      </c>
      <c r="S180" s="277"/>
      <c r="T180" s="277"/>
      <c r="U180" s="277"/>
      <c r="V180" s="278"/>
      <c r="W180" s="272" t="s">
        <v>123</v>
      </c>
      <c r="X180" s="276" t="s">
        <v>139</v>
      </c>
      <c r="Y180" s="277"/>
      <c r="Z180" s="277"/>
      <c r="AA180" s="278"/>
      <c r="AB180" s="272" t="s">
        <v>123</v>
      </c>
      <c r="AC180" s="279" t="s">
        <v>139</v>
      </c>
      <c r="AD180" s="280"/>
      <c r="AE180" s="280"/>
      <c r="AF180" s="281"/>
      <c r="AG180" s="272" t="s">
        <v>123</v>
      </c>
      <c r="AH180" s="279" t="s">
        <v>139</v>
      </c>
      <c r="AI180" s="280"/>
      <c r="AJ180" s="280"/>
      <c r="AK180" s="280"/>
      <c r="AL180" s="281"/>
      <c r="AM180" s="272" t="s">
        <v>123</v>
      </c>
      <c r="AN180" s="279" t="s">
        <v>139</v>
      </c>
      <c r="AO180" s="280"/>
      <c r="AP180" s="280"/>
      <c r="AQ180" s="281"/>
      <c r="AR180" s="272" t="s">
        <v>123</v>
      </c>
      <c r="AS180" s="279" t="s">
        <v>139</v>
      </c>
      <c r="AT180" s="280"/>
      <c r="AU180" s="280"/>
      <c r="AV180" s="280"/>
      <c r="AW180" s="253"/>
      <c r="AX180" s="272" t="s">
        <v>123</v>
      </c>
      <c r="AY180" s="279" t="s">
        <v>139</v>
      </c>
      <c r="AZ180" s="280"/>
      <c r="BA180" s="280"/>
      <c r="BB180" s="281"/>
      <c r="BC180" s="272" t="s">
        <v>123</v>
      </c>
      <c r="BD180" s="270" t="s">
        <v>139</v>
      </c>
      <c r="BE180" s="271"/>
      <c r="BF180" s="271"/>
      <c r="BG180" s="271"/>
      <c r="BH180" s="272" t="s">
        <v>123</v>
      </c>
      <c r="BI180" s="270" t="s">
        <v>139</v>
      </c>
      <c r="BJ180" s="271"/>
      <c r="BK180" s="271"/>
      <c r="BL180" s="271"/>
      <c r="BM180" s="271"/>
      <c r="BN180" s="272" t="s">
        <v>123</v>
      </c>
    </row>
    <row r="181" spans="1:66" ht="18.75" customHeight="1" x14ac:dyDescent="0.25">
      <c r="A181" s="208"/>
      <c r="B181" s="269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73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73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73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73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73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3"/>
    </row>
    <row r="182" spans="1:66" ht="18" customHeight="1" x14ac:dyDescent="0.25">
      <c r="A182" s="274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48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49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50">AVERAGE(AH182:AL182)</f>
        <v>#DIV/0!</v>
      </c>
      <c r="AN182" s="135"/>
      <c r="AO182" s="135"/>
      <c r="AP182" s="135"/>
      <c r="AQ182" s="135"/>
      <c r="AR182" s="169" t="e">
        <f t="shared" ref="AR182:AR212" si="51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52">AVERAGE(AS182:AV182)</f>
        <v>#DIV/0!</v>
      </c>
      <c r="AY182" s="135"/>
      <c r="AZ182" s="135"/>
      <c r="BA182" s="135"/>
      <c r="BB182" s="135"/>
      <c r="BC182" s="169" t="e">
        <f t="shared" ref="BC182:BC212" si="53">AVERAGE(AY182:BB182)</f>
        <v>#DIV/0!</v>
      </c>
      <c r="BD182" s="135"/>
      <c r="BE182" s="135"/>
      <c r="BF182" s="135"/>
      <c r="BG182" s="135"/>
      <c r="BH182" s="169" t="e">
        <f t="shared" ref="BH182:BH212" si="54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55">AVERAGE(BI182:BM182)</f>
        <v>#DIV/0!</v>
      </c>
    </row>
    <row r="183" spans="1:66" ht="18" customHeight="1" x14ac:dyDescent="0.25">
      <c r="A183" s="275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56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48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49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50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51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53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54"/>
        <v>4.4399999999999995</v>
      </c>
      <c r="BI183" s="135">
        <v>4.9000000000000004</v>
      </c>
      <c r="BJ183" s="135">
        <v>5.04</v>
      </c>
      <c r="BK183" s="135"/>
      <c r="BL183" s="135"/>
      <c r="BM183" s="135"/>
      <c r="BN183" s="169">
        <f t="shared" si="55"/>
        <v>4.9700000000000006</v>
      </c>
    </row>
    <row r="184" spans="1:66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57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58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59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56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48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49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50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51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53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54"/>
        <v>3.5399999999999996</v>
      </c>
      <c r="BI184" s="135">
        <v>3.43</v>
      </c>
      <c r="BJ184" s="135">
        <v>3.53</v>
      </c>
      <c r="BK184" s="135"/>
      <c r="BL184" s="135"/>
      <c r="BM184" s="135"/>
      <c r="BN184" s="169">
        <f t="shared" si="55"/>
        <v>3.48</v>
      </c>
    </row>
    <row r="185" spans="1:66" ht="18" customHeight="1" x14ac:dyDescent="0.25">
      <c r="A185" s="274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56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48"/>
        <v>2.33</v>
      </c>
      <c r="AC185" s="135"/>
      <c r="AD185" s="135"/>
      <c r="AE185" s="135"/>
      <c r="AF185" s="135"/>
      <c r="AG185" s="238" t="e">
        <f t="shared" si="49"/>
        <v>#DIV/0!</v>
      </c>
      <c r="AH185" s="135"/>
      <c r="AI185" s="135"/>
      <c r="AJ185" s="135"/>
      <c r="AK185" s="135"/>
      <c r="AL185" s="135"/>
      <c r="AM185" s="238" t="e">
        <f t="shared" si="50"/>
        <v>#DIV/0!</v>
      </c>
      <c r="AN185" s="135"/>
      <c r="AO185" s="135"/>
      <c r="AP185" s="135"/>
      <c r="AQ185" s="135"/>
      <c r="AR185" s="238" t="e">
        <f t="shared" si="51"/>
        <v>#DIV/0!</v>
      </c>
      <c r="AS185" s="135"/>
      <c r="AT185" s="135"/>
      <c r="AU185" s="135"/>
      <c r="AV185" s="135"/>
      <c r="AW185" s="135"/>
      <c r="AX185" s="238" t="e">
        <f t="shared" si="52"/>
        <v>#DIV/0!</v>
      </c>
      <c r="AY185" s="135"/>
      <c r="AZ185" s="135"/>
      <c r="BA185" s="135"/>
      <c r="BB185" s="135"/>
      <c r="BC185" s="238" t="e">
        <f t="shared" si="53"/>
        <v>#DIV/0!</v>
      </c>
      <c r="BD185" s="135"/>
      <c r="BE185" s="135"/>
      <c r="BF185" s="135"/>
      <c r="BG185" s="135"/>
      <c r="BH185" s="238" t="e">
        <f t="shared" si="54"/>
        <v>#DIV/0!</v>
      </c>
      <c r="BI185" s="135"/>
      <c r="BJ185" s="135"/>
      <c r="BK185" s="135"/>
      <c r="BL185" s="135"/>
      <c r="BM185" s="135"/>
      <c r="BN185" s="238" t="e">
        <f t="shared" si="55"/>
        <v>#DIV/0!</v>
      </c>
    </row>
    <row r="186" spans="1:66" ht="18" customHeight="1" x14ac:dyDescent="0.25">
      <c r="A186" s="275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57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58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56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48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49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50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51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52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53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54"/>
        <v>3.0150000000000001</v>
      </c>
      <c r="BI186" s="135">
        <v>2.93</v>
      </c>
      <c r="BJ186" s="135">
        <v>3.03</v>
      </c>
      <c r="BK186" s="135"/>
      <c r="BL186" s="135"/>
      <c r="BM186" s="135"/>
      <c r="BN186" s="169">
        <f t="shared" si="55"/>
        <v>2.98</v>
      </c>
    </row>
    <row r="187" spans="1:66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57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58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59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56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48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49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50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51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52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53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54"/>
        <v>3</v>
      </c>
      <c r="BI187" s="135">
        <v>2.6</v>
      </c>
      <c r="BJ187" s="135">
        <v>2.97</v>
      </c>
      <c r="BK187" s="135"/>
      <c r="BL187" s="135"/>
      <c r="BM187" s="135"/>
      <c r="BN187" s="169">
        <f t="shared" si="55"/>
        <v>2.7850000000000001</v>
      </c>
    </row>
    <row r="188" spans="1:66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57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58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59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56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48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49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50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51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52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53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54"/>
        <v>9.6000000000000014</v>
      </c>
      <c r="BI188" s="135">
        <v>10.6</v>
      </c>
      <c r="BJ188" s="135">
        <v>10.8</v>
      </c>
      <c r="BK188" s="135"/>
      <c r="BL188" s="135"/>
      <c r="BM188" s="135"/>
      <c r="BN188" s="169">
        <f t="shared" si="55"/>
        <v>10.7</v>
      </c>
    </row>
    <row r="189" spans="1:66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57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58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59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56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48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49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50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51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52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53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54"/>
        <v>9.9500000000000011</v>
      </c>
      <c r="BI189" s="135">
        <v>10.4</v>
      </c>
      <c r="BJ189" s="135">
        <v>10.6</v>
      </c>
      <c r="BK189" s="135"/>
      <c r="BL189" s="135"/>
      <c r="BM189" s="135"/>
      <c r="BN189" s="169">
        <f t="shared" si="55"/>
        <v>10.5</v>
      </c>
    </row>
    <row r="190" spans="1:66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57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58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59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56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48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49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50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51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52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53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54"/>
        <v>8.1000000000000014</v>
      </c>
      <c r="BI190" s="135">
        <v>8.6</v>
      </c>
      <c r="BJ190" s="135">
        <v>10</v>
      </c>
      <c r="BK190" s="135"/>
      <c r="BL190" s="135"/>
      <c r="BM190" s="135"/>
      <c r="BN190" s="169">
        <f t="shared" si="55"/>
        <v>9.3000000000000007</v>
      </c>
    </row>
    <row r="191" spans="1:66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57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58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59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56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48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49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50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51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52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53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54"/>
        <v>18.399999999999999</v>
      </c>
      <c r="BI191" s="135">
        <v>17.600000000000001</v>
      </c>
      <c r="BJ191" s="135">
        <v>18.399999999999999</v>
      </c>
      <c r="BK191" s="135"/>
      <c r="BL191" s="135"/>
      <c r="BM191" s="135"/>
      <c r="BN191" s="169">
        <f t="shared" si="55"/>
        <v>18</v>
      </c>
    </row>
    <row r="192" spans="1:66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57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58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59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56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48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49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50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51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52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53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54"/>
        <v>13.317500000000001</v>
      </c>
      <c r="BI192" s="135">
        <v>13.82</v>
      </c>
      <c r="BJ192" s="135">
        <v>13.96</v>
      </c>
      <c r="BK192" s="135"/>
      <c r="BL192" s="135"/>
      <c r="BM192" s="135"/>
      <c r="BN192" s="169">
        <f t="shared" si="55"/>
        <v>13.89</v>
      </c>
    </row>
    <row r="193" spans="1:66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57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58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59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56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48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49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50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51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52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53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54"/>
        <v>20.802500000000002</v>
      </c>
      <c r="BI193" s="135">
        <v>20.76</v>
      </c>
      <c r="BJ193" s="135">
        <v>21.96</v>
      </c>
      <c r="BK193" s="135"/>
      <c r="BL193" s="135"/>
      <c r="BM193" s="135"/>
      <c r="BN193" s="169">
        <f t="shared" si="55"/>
        <v>21.36</v>
      </c>
    </row>
    <row r="194" spans="1:66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57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58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59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56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48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49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50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51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52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53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54"/>
        <v>93.975000000000009</v>
      </c>
      <c r="BI194" s="135">
        <v>93.2</v>
      </c>
      <c r="BJ194" s="135">
        <v>94.2</v>
      </c>
      <c r="BK194" s="135"/>
      <c r="BL194" s="135"/>
      <c r="BM194" s="135"/>
      <c r="BN194" s="169">
        <f t="shared" si="55"/>
        <v>93.7</v>
      </c>
    </row>
    <row r="195" spans="1:66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57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58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59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56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48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49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50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51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52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53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54"/>
        <v>97.85</v>
      </c>
      <c r="BI195" s="135">
        <v>97.2</v>
      </c>
      <c r="BJ195" s="135">
        <v>98.2</v>
      </c>
      <c r="BK195" s="135"/>
      <c r="BL195" s="135"/>
      <c r="BM195" s="135"/>
      <c r="BN195" s="169">
        <f t="shared" si="55"/>
        <v>97.7</v>
      </c>
    </row>
    <row r="196" spans="1:66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57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58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59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56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48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49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50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51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52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53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54"/>
        <v>6.5250000000000004</v>
      </c>
      <c r="BI196" s="135">
        <v>6.7</v>
      </c>
      <c r="BJ196" s="135">
        <v>6.8</v>
      </c>
      <c r="BK196" s="135"/>
      <c r="BL196" s="135"/>
      <c r="BM196" s="135"/>
      <c r="BN196" s="169">
        <f t="shared" si="55"/>
        <v>6.75</v>
      </c>
    </row>
    <row r="197" spans="1:66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57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58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59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56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48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49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50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51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52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53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54"/>
        <v>11.5</v>
      </c>
      <c r="BI197" s="135">
        <v>11.8</v>
      </c>
      <c r="BJ197" s="135">
        <v>11.9</v>
      </c>
      <c r="BK197" s="135"/>
      <c r="BL197" s="135"/>
      <c r="BM197" s="135"/>
      <c r="BN197" s="169">
        <f t="shared" si="55"/>
        <v>11.850000000000001</v>
      </c>
    </row>
    <row r="198" spans="1:66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57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58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59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56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48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49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50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51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52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53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54"/>
        <v>10.25</v>
      </c>
      <c r="BI198" s="135">
        <v>10.1</v>
      </c>
      <c r="BJ198" s="135">
        <v>10.1</v>
      </c>
      <c r="BK198" s="135"/>
      <c r="BL198" s="135"/>
      <c r="BM198" s="135"/>
      <c r="BN198" s="169">
        <f t="shared" si="55"/>
        <v>10.1</v>
      </c>
    </row>
    <row r="199" spans="1:66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57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58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59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56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48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49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50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51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52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53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54"/>
        <v>50</v>
      </c>
      <c r="BI199" s="135">
        <v>49</v>
      </c>
      <c r="BJ199" s="135">
        <v>50</v>
      </c>
      <c r="BK199" s="135"/>
      <c r="BL199" s="135"/>
      <c r="BM199" s="135"/>
      <c r="BN199" s="169">
        <f t="shared" si="55"/>
        <v>49.5</v>
      </c>
    </row>
    <row r="200" spans="1:66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57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58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59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56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48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49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50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51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52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53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54"/>
        <v>54.6</v>
      </c>
      <c r="BI200" s="135">
        <v>54.6</v>
      </c>
      <c r="BJ200" s="135">
        <v>54.6</v>
      </c>
      <c r="BK200" s="135"/>
      <c r="BL200" s="135"/>
      <c r="BM200" s="135"/>
      <c r="BN200" s="169">
        <f t="shared" si="55"/>
        <v>54.6</v>
      </c>
    </row>
    <row r="201" spans="1:66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57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58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59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56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48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49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50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51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52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53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54"/>
        <v>5.2850000000000001</v>
      </c>
      <c r="BI201" s="135">
        <v>5.22</v>
      </c>
      <c r="BJ201" s="135">
        <v>5.24</v>
      </c>
      <c r="BK201" s="135"/>
      <c r="BL201" s="135"/>
      <c r="BM201" s="135"/>
      <c r="BN201" s="169">
        <f t="shared" si="55"/>
        <v>5.23</v>
      </c>
    </row>
    <row r="202" spans="1:66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57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58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59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56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48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49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50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51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52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53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54"/>
        <v>4.5674999999999999</v>
      </c>
      <c r="BI202" s="135">
        <v>4.51</v>
      </c>
      <c r="BJ202" s="135">
        <v>4.5599999999999996</v>
      </c>
      <c r="BK202" s="135"/>
      <c r="BL202" s="135"/>
      <c r="BM202" s="135"/>
      <c r="BN202" s="169">
        <f t="shared" si="55"/>
        <v>4.5350000000000001</v>
      </c>
    </row>
    <row r="203" spans="1:66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57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58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59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56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48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49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50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51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52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53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54"/>
        <v>4.1749999999999998</v>
      </c>
      <c r="BI203" s="135">
        <v>4.3</v>
      </c>
      <c r="BJ203" s="135">
        <v>4.26</v>
      </c>
      <c r="BK203" s="135"/>
      <c r="BL203" s="135"/>
      <c r="BM203" s="135"/>
      <c r="BN203" s="169">
        <f t="shared" si="55"/>
        <v>4.2799999999999994</v>
      </c>
    </row>
    <row r="204" spans="1:66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57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58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59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56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48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49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50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51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52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53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54"/>
        <v>22.6</v>
      </c>
      <c r="BI204" s="135">
        <v>22.8</v>
      </c>
      <c r="BJ204" s="135">
        <v>23.4</v>
      </c>
      <c r="BK204" s="135"/>
      <c r="BL204" s="135"/>
      <c r="BM204" s="135"/>
      <c r="BN204" s="169">
        <f t="shared" si="55"/>
        <v>23.1</v>
      </c>
    </row>
    <row r="205" spans="1:66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57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58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59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56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48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49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50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51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52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53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54"/>
        <v>19.850000000000001</v>
      </c>
      <c r="BI205" s="135">
        <v>19</v>
      </c>
      <c r="BJ205" s="135">
        <v>18.8</v>
      </c>
      <c r="BK205" s="135"/>
      <c r="BL205" s="135"/>
      <c r="BM205" s="135"/>
      <c r="BN205" s="169">
        <f t="shared" si="55"/>
        <v>18.899999999999999</v>
      </c>
    </row>
    <row r="206" spans="1:66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57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58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59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56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48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49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50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51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52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53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54"/>
        <v>19.049999999999997</v>
      </c>
      <c r="BI206" s="135">
        <v>18.600000000000001</v>
      </c>
      <c r="BJ206" s="135">
        <v>18.8</v>
      </c>
      <c r="BK206" s="135"/>
      <c r="BL206" s="135"/>
      <c r="BM206" s="135"/>
      <c r="BN206" s="169">
        <f t="shared" si="55"/>
        <v>18.700000000000003</v>
      </c>
    </row>
    <row r="207" spans="1:66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57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58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59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56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48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49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50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51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52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53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54"/>
        <v>4.2</v>
      </c>
      <c r="BI207" s="135">
        <v>4.2</v>
      </c>
      <c r="BJ207" s="135">
        <v>4.2</v>
      </c>
      <c r="BK207" s="135"/>
      <c r="BL207" s="135"/>
      <c r="BM207" s="135"/>
      <c r="BN207" s="169">
        <f t="shared" si="55"/>
        <v>4.2</v>
      </c>
    </row>
    <row r="208" spans="1:66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57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58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59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56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48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49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50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51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52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53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54"/>
        <v>3.2250000000000005</v>
      </c>
      <c r="BI208" s="135">
        <v>3.2</v>
      </c>
      <c r="BJ208" s="135">
        <v>3.2</v>
      </c>
      <c r="BK208" s="135"/>
      <c r="BL208" s="135"/>
      <c r="BM208" s="135"/>
      <c r="BN208" s="169">
        <f t="shared" si="55"/>
        <v>3.2</v>
      </c>
    </row>
    <row r="209" spans="1:66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57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58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59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56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48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49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50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51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52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53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54"/>
        <v>35.550000000000004</v>
      </c>
      <c r="BI209" s="135">
        <v>37.200000000000003</v>
      </c>
      <c r="BJ209" s="135">
        <v>37.6</v>
      </c>
      <c r="BK209" s="135"/>
      <c r="BL209" s="135"/>
      <c r="BM209" s="135"/>
      <c r="BN209" s="169">
        <f t="shared" si="55"/>
        <v>37.400000000000006</v>
      </c>
    </row>
    <row r="210" spans="1:66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57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58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59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56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48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49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50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51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52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53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54"/>
        <v>7.3425000000000002</v>
      </c>
      <c r="BI210" s="135">
        <v>7.88</v>
      </c>
      <c r="BJ210" s="135">
        <v>8.3800000000000008</v>
      </c>
      <c r="BK210" s="135"/>
      <c r="BL210" s="135"/>
      <c r="BM210" s="135"/>
      <c r="BN210" s="169">
        <f t="shared" si="55"/>
        <v>8.1300000000000008</v>
      </c>
    </row>
    <row r="211" spans="1:66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57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58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59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56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48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49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50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51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52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53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54"/>
        <v>10.405000000000001</v>
      </c>
      <c r="BI211" s="135">
        <v>10.4</v>
      </c>
      <c r="BJ211" s="135">
        <v>10.42</v>
      </c>
      <c r="BK211" s="135"/>
      <c r="BL211" s="135"/>
      <c r="BM211" s="135"/>
      <c r="BN211" s="169">
        <f t="shared" si="55"/>
        <v>10.41</v>
      </c>
    </row>
    <row r="212" spans="1:66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57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58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59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56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48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49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50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51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52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53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54"/>
        <v>10.995000000000001</v>
      </c>
      <c r="BI212" s="135">
        <v>11.04</v>
      </c>
      <c r="BJ212" s="135">
        <v>11.02</v>
      </c>
      <c r="BK212" s="135"/>
      <c r="BL212" s="135"/>
      <c r="BM212" s="135"/>
      <c r="BN212" s="169">
        <f t="shared" si="55"/>
        <v>11.03</v>
      </c>
    </row>
    <row r="213" spans="1:66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</row>
    <row r="214" spans="1:66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57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58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59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56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/>
      <c r="BL214" s="141"/>
      <c r="BM214" s="141"/>
      <c r="BN214" s="169">
        <f>AVERAGE(BI214:BM214)</f>
        <v>10.824999999999999</v>
      </c>
    </row>
    <row r="215" spans="1:66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57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58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59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56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/>
      <c r="BL215" s="135"/>
      <c r="BM215" s="135"/>
      <c r="BN215" s="169">
        <f>AVERAGE(BI215:BM215)</f>
        <v>10.975</v>
      </c>
    </row>
    <row r="216" spans="1:66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66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66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66" ht="18" x14ac:dyDescent="0.25">
      <c r="A219" s="285" t="s">
        <v>45</v>
      </c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</row>
    <row r="220" spans="1:66" ht="18" customHeight="1" x14ac:dyDescent="0.25">
      <c r="A220" s="206"/>
      <c r="B220" s="267"/>
      <c r="C220" s="282" t="s">
        <v>155</v>
      </c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G220" s="283"/>
      <c r="AH220" s="283"/>
      <c r="AI220" s="283"/>
      <c r="AJ220" s="283"/>
      <c r="AK220" s="283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4"/>
    </row>
    <row r="221" spans="1:66" ht="18.75" customHeight="1" x14ac:dyDescent="0.3">
      <c r="A221" s="218"/>
      <c r="B221" s="268"/>
      <c r="C221" s="276" t="s">
        <v>139</v>
      </c>
      <c r="D221" s="277"/>
      <c r="E221" s="277"/>
      <c r="F221" s="278"/>
      <c r="G221" s="272" t="s">
        <v>123</v>
      </c>
      <c r="H221" s="279" t="s">
        <v>139</v>
      </c>
      <c r="I221" s="280"/>
      <c r="J221" s="280"/>
      <c r="K221" s="281"/>
      <c r="L221" s="272" t="s">
        <v>123</v>
      </c>
      <c r="M221" s="279" t="s">
        <v>139</v>
      </c>
      <c r="N221" s="280"/>
      <c r="O221" s="280"/>
      <c r="P221" s="281"/>
      <c r="Q221" s="272" t="s">
        <v>123</v>
      </c>
      <c r="R221" s="276" t="s">
        <v>139</v>
      </c>
      <c r="S221" s="277"/>
      <c r="T221" s="277"/>
      <c r="U221" s="277"/>
      <c r="V221" s="278"/>
      <c r="W221" s="272" t="s">
        <v>123</v>
      </c>
      <c r="X221" s="276" t="s">
        <v>139</v>
      </c>
      <c r="Y221" s="277"/>
      <c r="Z221" s="277"/>
      <c r="AA221" s="278"/>
      <c r="AB221" s="272" t="s">
        <v>123</v>
      </c>
      <c r="AC221" s="279" t="s">
        <v>139</v>
      </c>
      <c r="AD221" s="280"/>
      <c r="AE221" s="280"/>
      <c r="AF221" s="281"/>
      <c r="AG221" s="272" t="s">
        <v>123</v>
      </c>
      <c r="AH221" s="279" t="s">
        <v>139</v>
      </c>
      <c r="AI221" s="280"/>
      <c r="AJ221" s="280"/>
      <c r="AK221" s="280"/>
      <c r="AL221" s="281"/>
      <c r="AM221" s="272" t="s">
        <v>123</v>
      </c>
      <c r="AN221" s="279" t="s">
        <v>139</v>
      </c>
      <c r="AO221" s="280"/>
      <c r="AP221" s="280"/>
      <c r="AQ221" s="281"/>
      <c r="AR221" s="272" t="s">
        <v>123</v>
      </c>
      <c r="AS221" s="279" t="s">
        <v>139</v>
      </c>
      <c r="AT221" s="280"/>
      <c r="AU221" s="280"/>
      <c r="AV221" s="280"/>
      <c r="AW221" s="253"/>
      <c r="AX221" s="272" t="s">
        <v>123</v>
      </c>
      <c r="AY221" s="279" t="s">
        <v>139</v>
      </c>
      <c r="AZ221" s="280"/>
      <c r="BA221" s="280"/>
      <c r="BB221" s="281"/>
      <c r="BC221" s="272" t="s">
        <v>123</v>
      </c>
      <c r="BD221" s="270" t="s">
        <v>139</v>
      </c>
      <c r="BE221" s="271"/>
      <c r="BF221" s="271"/>
      <c r="BG221" s="271"/>
      <c r="BH221" s="272" t="s">
        <v>123</v>
      </c>
      <c r="BI221" s="270" t="s">
        <v>139</v>
      </c>
      <c r="BJ221" s="271"/>
      <c r="BK221" s="271"/>
      <c r="BL221" s="271"/>
      <c r="BM221" s="271"/>
      <c r="BN221" s="272" t="s">
        <v>123</v>
      </c>
    </row>
    <row r="222" spans="1:66" ht="18.75" customHeight="1" x14ac:dyDescent="0.25">
      <c r="A222" s="208"/>
      <c r="B222" s="269"/>
      <c r="C222" s="144" t="s">
        <v>156</v>
      </c>
      <c r="D222" s="144" t="s">
        <v>156</v>
      </c>
      <c r="E222" s="144" t="s">
        <v>156</v>
      </c>
      <c r="F222" s="144" t="s">
        <v>156</v>
      </c>
      <c r="G222" s="273"/>
      <c r="H222" s="144" t="s">
        <v>156</v>
      </c>
      <c r="I222" s="144" t="s">
        <v>156</v>
      </c>
      <c r="J222" s="144" t="s">
        <v>156</v>
      </c>
      <c r="K222" s="144" t="s">
        <v>156</v>
      </c>
      <c r="L222" s="273"/>
      <c r="M222" s="144" t="s">
        <v>156</v>
      </c>
      <c r="N222" s="144" t="s">
        <v>156</v>
      </c>
      <c r="O222" s="144" t="s">
        <v>156</v>
      </c>
      <c r="P222" s="144" t="s">
        <v>156</v>
      </c>
      <c r="Q222" s="273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73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73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3"/>
    </row>
    <row r="223" spans="1:66" ht="18" customHeight="1" x14ac:dyDescent="0.25">
      <c r="A223" s="274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60">AVERAGE(X223:AA223)</f>
        <v>#DIV/0!</v>
      </c>
      <c r="AC223" s="144"/>
      <c r="AD223" s="144"/>
      <c r="AE223" s="144"/>
      <c r="AF223" s="144"/>
      <c r="AG223" s="238" t="e">
        <f t="shared" ref="AG223:AG256" si="61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62">AVERAGE(AH223:AL223)</f>
        <v>#DIV/0!</v>
      </c>
      <c r="AN223" s="144"/>
      <c r="AO223" s="144"/>
      <c r="AP223" s="144"/>
      <c r="AQ223" s="144"/>
      <c r="AR223" s="238" t="e">
        <f t="shared" ref="AR223:AR256" si="63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64">AVERAGE(AS223:AV223)</f>
        <v>#DIV/0!</v>
      </c>
      <c r="AY223" s="144"/>
      <c r="AZ223" s="144"/>
      <c r="BA223" s="144"/>
      <c r="BB223" s="144"/>
      <c r="BC223" s="238" t="e">
        <f t="shared" ref="BC223:BC256" si="65">AVERAGE(AY223:BB223)</f>
        <v>#DIV/0!</v>
      </c>
      <c r="BD223" s="144"/>
      <c r="BE223" s="144"/>
      <c r="BF223" s="144"/>
      <c r="BG223" s="144"/>
      <c r="BH223" s="238" t="e">
        <f t="shared" ref="BH223:BH256" si="66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67">AVERAGE(BI223:BM223)</f>
        <v>#DIV/0!</v>
      </c>
    </row>
    <row r="224" spans="1:66" ht="18" customHeight="1" x14ac:dyDescent="0.25">
      <c r="A224" s="275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60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61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62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63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64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65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66"/>
        <v>4.3250000000000002</v>
      </c>
      <c r="BI224" s="135">
        <v>5.7</v>
      </c>
      <c r="BJ224" s="135">
        <v>5.8</v>
      </c>
      <c r="BK224" s="135"/>
      <c r="BL224" s="135"/>
      <c r="BM224" s="135"/>
      <c r="BN224" s="169">
        <f t="shared" si="67"/>
        <v>5.75</v>
      </c>
    </row>
    <row r="225" spans="1:66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60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61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62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63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64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65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66"/>
        <v>3.6</v>
      </c>
      <c r="BI225" s="135">
        <v>4</v>
      </c>
      <c r="BJ225" s="135">
        <v>4.5999999999999996</v>
      </c>
      <c r="BK225" s="135"/>
      <c r="BL225" s="135"/>
      <c r="BM225" s="135"/>
      <c r="BN225" s="169">
        <f t="shared" si="67"/>
        <v>4.3</v>
      </c>
    </row>
    <row r="226" spans="1:66" ht="18" customHeight="1" x14ac:dyDescent="0.25">
      <c r="A226" s="274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60"/>
        <v>#DIV/0!</v>
      </c>
      <c r="AC226" s="135"/>
      <c r="AD226" s="135"/>
      <c r="AE226" s="135"/>
      <c r="AF226" s="135"/>
      <c r="AG226" s="238" t="e">
        <f t="shared" si="61"/>
        <v>#DIV/0!</v>
      </c>
      <c r="AH226" s="135"/>
      <c r="AI226" s="135"/>
      <c r="AJ226" s="135"/>
      <c r="AK226" s="135"/>
      <c r="AL226" s="135"/>
      <c r="AM226" s="238" t="e">
        <f t="shared" si="62"/>
        <v>#DIV/0!</v>
      </c>
      <c r="AN226" s="135"/>
      <c r="AO226" s="135"/>
      <c r="AP226" s="135"/>
      <c r="AQ226" s="135"/>
      <c r="AR226" s="238" t="e">
        <f t="shared" si="63"/>
        <v>#DIV/0!</v>
      </c>
      <c r="AS226" s="135"/>
      <c r="AT226" s="135"/>
      <c r="AU226" s="135"/>
      <c r="AV226" s="135"/>
      <c r="AW226" s="135"/>
      <c r="AX226" s="238" t="e">
        <f t="shared" si="64"/>
        <v>#DIV/0!</v>
      </c>
      <c r="AY226" s="135"/>
      <c r="AZ226" s="135"/>
      <c r="BA226" s="135"/>
      <c r="BB226" s="135"/>
      <c r="BC226" s="238" t="e">
        <f t="shared" si="65"/>
        <v>#DIV/0!</v>
      </c>
      <c r="BD226" s="135"/>
      <c r="BE226" s="135"/>
      <c r="BF226" s="135"/>
      <c r="BG226" s="135"/>
      <c r="BH226" s="238" t="e">
        <f t="shared" si="66"/>
        <v>#DIV/0!</v>
      </c>
      <c r="BI226" s="135"/>
      <c r="BJ226" s="135"/>
      <c r="BK226" s="135"/>
      <c r="BL226" s="135"/>
      <c r="BM226" s="135"/>
      <c r="BN226" s="238" t="e">
        <f t="shared" si="67"/>
        <v>#DIV/0!</v>
      </c>
    </row>
    <row r="227" spans="1:66" ht="18" customHeight="1" x14ac:dyDescent="0.25">
      <c r="A227" s="275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60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61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62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63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64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65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66"/>
        <v>2.585</v>
      </c>
      <c r="BI227" s="135">
        <v>3.42</v>
      </c>
      <c r="BJ227" s="135">
        <v>2.62</v>
      </c>
      <c r="BK227" s="135"/>
      <c r="BL227" s="135"/>
      <c r="BM227" s="135"/>
      <c r="BN227" s="169">
        <f t="shared" si="67"/>
        <v>3.02</v>
      </c>
    </row>
    <row r="228" spans="1:66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60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61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62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63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64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65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66"/>
        <v>3.5950000000000002</v>
      </c>
      <c r="BI228" s="135">
        <v>3.42</v>
      </c>
      <c r="BJ228" s="135">
        <v>3.5</v>
      </c>
      <c r="BK228" s="135"/>
      <c r="BL228" s="135"/>
      <c r="BM228" s="135"/>
      <c r="BN228" s="169">
        <f t="shared" si="67"/>
        <v>3.46</v>
      </c>
    </row>
    <row r="229" spans="1:66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60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61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62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63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64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65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66"/>
        <v>10.450000000000001</v>
      </c>
      <c r="BI229" s="135">
        <v>14.2</v>
      </c>
      <c r="BJ229" s="135">
        <v>15.2</v>
      </c>
      <c r="BK229" s="135"/>
      <c r="BL229" s="135"/>
      <c r="BM229" s="135"/>
      <c r="BN229" s="169">
        <f t="shared" si="67"/>
        <v>14.7</v>
      </c>
    </row>
    <row r="230" spans="1:66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60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61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62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63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64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65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66"/>
        <v>9.65</v>
      </c>
      <c r="BI230" s="135">
        <v>13</v>
      </c>
      <c r="BJ230" s="135">
        <v>13.2</v>
      </c>
      <c r="BK230" s="135"/>
      <c r="BL230" s="135"/>
      <c r="BM230" s="135"/>
      <c r="BN230" s="169">
        <f t="shared" si="67"/>
        <v>13.1</v>
      </c>
    </row>
    <row r="231" spans="1:66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60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61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62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63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64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65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66"/>
        <v>10.7</v>
      </c>
      <c r="BI231" s="135">
        <v>9.1999999999999993</v>
      </c>
      <c r="BJ231" s="135">
        <v>10.6</v>
      </c>
      <c r="BK231" s="135"/>
      <c r="BL231" s="135"/>
      <c r="BM231" s="135"/>
      <c r="BN231" s="169">
        <f t="shared" si="67"/>
        <v>9.8999999999999986</v>
      </c>
    </row>
    <row r="232" spans="1:66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60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61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62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63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64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65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66"/>
        <v>11.55</v>
      </c>
      <c r="BI232" s="135">
        <v>10.8</v>
      </c>
      <c r="BJ232" s="135">
        <v>10.8</v>
      </c>
      <c r="BK232" s="135"/>
      <c r="BL232" s="135"/>
      <c r="BM232" s="135"/>
      <c r="BN232" s="169">
        <f t="shared" si="67"/>
        <v>10.8</v>
      </c>
    </row>
    <row r="233" spans="1:66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60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61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62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63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64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65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66"/>
        <v>13.600000000000001</v>
      </c>
      <c r="BI233" s="135">
        <v>15.2</v>
      </c>
      <c r="BJ233" s="135">
        <v>15.6</v>
      </c>
      <c r="BK233" s="135"/>
      <c r="BL233" s="135"/>
      <c r="BM233" s="135"/>
      <c r="BN233" s="169">
        <f t="shared" si="67"/>
        <v>15.399999999999999</v>
      </c>
    </row>
    <row r="234" spans="1:66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60"/>
        <v>#DIV/0!</v>
      </c>
      <c r="AC234" s="135"/>
      <c r="AD234" s="135"/>
      <c r="AE234" s="135"/>
      <c r="AF234" s="135"/>
      <c r="AG234" s="238" t="e">
        <f t="shared" si="61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62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63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64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65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66"/>
        <v>15.95</v>
      </c>
      <c r="BI234" s="135">
        <v>16.600000000000001</v>
      </c>
      <c r="BJ234" s="135">
        <v>16.8</v>
      </c>
      <c r="BK234" s="135"/>
      <c r="BL234" s="135"/>
      <c r="BM234" s="135"/>
      <c r="BN234" s="169">
        <f t="shared" si="67"/>
        <v>16.700000000000003</v>
      </c>
    </row>
    <row r="235" spans="1:66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60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61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62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63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64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65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66"/>
        <v>93.25</v>
      </c>
      <c r="BI235" s="135">
        <v>92.6</v>
      </c>
      <c r="BJ235" s="135">
        <v>93.4</v>
      </c>
      <c r="BK235" s="135"/>
      <c r="BL235" s="135"/>
      <c r="BM235" s="135"/>
      <c r="BN235" s="169">
        <f t="shared" si="67"/>
        <v>93</v>
      </c>
    </row>
    <row r="236" spans="1:66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60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61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62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63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64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65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66"/>
        <v>97.25</v>
      </c>
      <c r="BI236" s="135">
        <v>98</v>
      </c>
      <c r="BJ236" s="135">
        <v>98</v>
      </c>
      <c r="BK236" s="135"/>
      <c r="BL236" s="135"/>
      <c r="BM236" s="135"/>
      <c r="BN236" s="169">
        <f t="shared" si="67"/>
        <v>98</v>
      </c>
    </row>
    <row r="237" spans="1:66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60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61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62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63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64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65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66"/>
        <v>7.3000000000000007</v>
      </c>
      <c r="BI237" s="135">
        <v>7</v>
      </c>
      <c r="BJ237" s="135">
        <v>7.4</v>
      </c>
      <c r="BK237" s="135"/>
      <c r="BL237" s="135"/>
      <c r="BM237" s="135"/>
      <c r="BN237" s="169">
        <f t="shared" si="67"/>
        <v>7.2</v>
      </c>
    </row>
    <row r="238" spans="1:66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60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61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62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63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64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65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66"/>
        <v>11</v>
      </c>
      <c r="BI238" s="135">
        <v>12.2</v>
      </c>
      <c r="BJ238" s="135">
        <v>12.8</v>
      </c>
      <c r="BK238" s="135"/>
      <c r="BL238" s="135"/>
      <c r="BM238" s="135"/>
      <c r="BN238" s="169">
        <f t="shared" si="67"/>
        <v>12.5</v>
      </c>
    </row>
    <row r="239" spans="1:66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60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61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62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63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64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65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66"/>
        <v>11</v>
      </c>
      <c r="BI239" s="135">
        <v>10</v>
      </c>
      <c r="BJ239" s="135">
        <v>10</v>
      </c>
      <c r="BK239" s="135"/>
      <c r="BL239" s="135"/>
      <c r="BM239" s="135"/>
      <c r="BN239" s="169">
        <f t="shared" si="67"/>
        <v>10</v>
      </c>
    </row>
    <row r="240" spans="1:66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60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61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62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63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64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65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66"/>
        <v>85.75</v>
      </c>
      <c r="BI240" s="135">
        <v>80</v>
      </c>
      <c r="BJ240" s="135">
        <v>64</v>
      </c>
      <c r="BK240" s="135"/>
      <c r="BL240" s="135"/>
      <c r="BM240" s="135"/>
      <c r="BN240" s="169">
        <f t="shared" si="67"/>
        <v>72</v>
      </c>
    </row>
    <row r="241" spans="1:66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60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61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62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63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64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65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66"/>
        <v>118.5</v>
      </c>
      <c r="BI241" s="135">
        <v>97</v>
      </c>
      <c r="BJ241" s="135">
        <v>103</v>
      </c>
      <c r="BK241" s="135"/>
      <c r="BL241" s="135"/>
      <c r="BM241" s="135"/>
      <c r="BN241" s="169">
        <f t="shared" si="67"/>
        <v>100</v>
      </c>
    </row>
    <row r="242" spans="1:66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60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61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62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63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64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65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66"/>
        <v>4.9499999999999993</v>
      </c>
      <c r="BI242" s="135">
        <v>5.04</v>
      </c>
      <c r="BJ242" s="135">
        <v>5.0599999999999996</v>
      </c>
      <c r="BK242" s="135"/>
      <c r="BL242" s="135"/>
      <c r="BM242" s="135"/>
      <c r="BN242" s="169">
        <f t="shared" si="67"/>
        <v>5.05</v>
      </c>
    </row>
    <row r="243" spans="1:66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60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61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62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63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64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65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66"/>
        <v>4.0949999999999998</v>
      </c>
      <c r="BI243" s="135">
        <v>4.18</v>
      </c>
      <c r="BJ243" s="135">
        <v>4.0999999999999996</v>
      </c>
      <c r="BK243" s="135"/>
      <c r="BL243" s="135"/>
      <c r="BM243" s="135"/>
      <c r="BN243" s="169">
        <f t="shared" si="67"/>
        <v>4.1399999999999997</v>
      </c>
    </row>
    <row r="244" spans="1:66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60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61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62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63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64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65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66"/>
        <v>3.5</v>
      </c>
      <c r="BI244" s="135">
        <v>3.5</v>
      </c>
      <c r="BJ244" s="135">
        <v>3.5</v>
      </c>
      <c r="BK244" s="135"/>
      <c r="BL244" s="135"/>
      <c r="BM244" s="135"/>
      <c r="BN244" s="169">
        <f t="shared" si="67"/>
        <v>3.5</v>
      </c>
    </row>
    <row r="245" spans="1:66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60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61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62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63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64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65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66"/>
        <v>10</v>
      </c>
      <c r="BI245" s="135">
        <v>8</v>
      </c>
      <c r="BJ245" s="135">
        <v>8</v>
      </c>
      <c r="BK245" s="135"/>
      <c r="BL245" s="135"/>
      <c r="BM245" s="135"/>
      <c r="BN245" s="169">
        <f t="shared" si="67"/>
        <v>8</v>
      </c>
    </row>
    <row r="246" spans="1:66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60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61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62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63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64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65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66"/>
        <v>19.149999999999999</v>
      </c>
      <c r="BI246" s="135">
        <v>18.399999999999999</v>
      </c>
      <c r="BJ246" s="135">
        <v>20.8</v>
      </c>
      <c r="BK246" s="135"/>
      <c r="BL246" s="135"/>
      <c r="BM246" s="135"/>
      <c r="BN246" s="169">
        <f t="shared" si="67"/>
        <v>19.600000000000001</v>
      </c>
    </row>
    <row r="247" spans="1:66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60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61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62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63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64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65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66"/>
        <v>19.400000000000002</v>
      </c>
      <c r="BI247" s="135">
        <v>18</v>
      </c>
      <c r="BJ247" s="135">
        <v>18</v>
      </c>
      <c r="BK247" s="135"/>
      <c r="BL247" s="135"/>
      <c r="BM247" s="135"/>
      <c r="BN247" s="169">
        <f t="shared" si="67"/>
        <v>18</v>
      </c>
    </row>
    <row r="248" spans="1:66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60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61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62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63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64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65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66"/>
        <v>9.6999999999999993</v>
      </c>
      <c r="BI248" s="135">
        <v>9.1999999999999993</v>
      </c>
      <c r="BJ248" s="135">
        <v>9.4</v>
      </c>
      <c r="BK248" s="135"/>
      <c r="BL248" s="135"/>
      <c r="BM248" s="135"/>
      <c r="BN248" s="169">
        <f t="shared" si="67"/>
        <v>9.3000000000000007</v>
      </c>
    </row>
    <row r="249" spans="1:66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60"/>
        <v>#DIV/0!</v>
      </c>
      <c r="AC249" s="135"/>
      <c r="AD249" s="135"/>
      <c r="AE249" s="135"/>
      <c r="AF249" s="135"/>
      <c r="AG249" s="238" t="e">
        <f t="shared" si="61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62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63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64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65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66"/>
        <v>9.6000000000000014</v>
      </c>
      <c r="BI249" s="135">
        <v>8.8000000000000007</v>
      </c>
      <c r="BJ249" s="135">
        <v>9.1999999999999993</v>
      </c>
      <c r="BK249" s="135"/>
      <c r="BL249" s="135"/>
      <c r="BM249" s="135"/>
      <c r="BN249" s="169">
        <f t="shared" si="67"/>
        <v>9</v>
      </c>
    </row>
    <row r="250" spans="1:66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60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61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62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63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64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65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66"/>
        <v>65.25</v>
      </c>
      <c r="BI250" s="135">
        <v>75</v>
      </c>
      <c r="BJ250" s="135">
        <v>65</v>
      </c>
      <c r="BK250" s="135"/>
      <c r="BL250" s="135"/>
      <c r="BM250" s="135"/>
      <c r="BN250" s="169">
        <f t="shared" si="67"/>
        <v>70</v>
      </c>
    </row>
    <row r="251" spans="1:66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60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61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62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63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64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65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66"/>
        <v>7.1499999999999995</v>
      </c>
      <c r="BI251" s="135">
        <v>8.8000000000000007</v>
      </c>
      <c r="BJ251" s="135">
        <v>8.5</v>
      </c>
      <c r="BK251" s="135"/>
      <c r="BL251" s="135"/>
      <c r="BM251" s="135"/>
      <c r="BN251" s="169">
        <f t="shared" si="67"/>
        <v>8.65</v>
      </c>
    </row>
    <row r="252" spans="1:66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60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61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62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63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64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65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66"/>
        <v>10.6</v>
      </c>
      <c r="BI252" s="135">
        <v>10.6</v>
      </c>
      <c r="BJ252" s="135">
        <v>10.6</v>
      </c>
      <c r="BK252" s="135"/>
      <c r="BL252" s="135"/>
      <c r="BM252" s="135"/>
      <c r="BN252" s="169">
        <f t="shared" si="67"/>
        <v>10.6</v>
      </c>
    </row>
    <row r="253" spans="1:66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60"/>
        <v>#DIV/0!</v>
      </c>
      <c r="AC253" s="135"/>
      <c r="AD253" s="135"/>
      <c r="AE253" s="135"/>
      <c r="AF253" s="135"/>
      <c r="AG253" s="238" t="e">
        <f t="shared" si="61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62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63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64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65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66"/>
        <v>11.6</v>
      </c>
      <c r="BI253" s="135">
        <v>11.6</v>
      </c>
      <c r="BJ253" s="135">
        <v>11.6</v>
      </c>
      <c r="BK253" s="135"/>
      <c r="BL253" s="135"/>
      <c r="BM253" s="135"/>
      <c r="BN253" s="169">
        <f t="shared" si="67"/>
        <v>11.6</v>
      </c>
    </row>
    <row r="254" spans="1:66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60"/>
        <v>#DIV/0!</v>
      </c>
      <c r="AC254" s="146"/>
      <c r="AD254" s="146"/>
      <c r="AE254" s="135"/>
      <c r="AF254" s="135"/>
      <c r="AG254" s="238" t="e">
        <f t="shared" si="61"/>
        <v>#DIV/0!</v>
      </c>
      <c r="AH254" s="146"/>
      <c r="AI254" s="146"/>
      <c r="AJ254" s="146"/>
      <c r="AK254" s="135"/>
      <c r="AL254" s="135"/>
      <c r="AM254" s="238" t="e">
        <f t="shared" si="62"/>
        <v>#DIV/0!</v>
      </c>
      <c r="AN254" s="146"/>
      <c r="AO254" s="146"/>
      <c r="AP254" s="146"/>
      <c r="AQ254" s="135"/>
      <c r="AR254" s="238" t="e">
        <f t="shared" si="63"/>
        <v>#DIV/0!</v>
      </c>
      <c r="AS254" s="146"/>
      <c r="AT254" s="146"/>
      <c r="AU254" s="146"/>
      <c r="AV254" s="135"/>
      <c r="AW254" s="135"/>
      <c r="AX254" s="238" t="e">
        <f t="shared" si="64"/>
        <v>#DIV/0!</v>
      </c>
      <c r="AY254" s="146"/>
      <c r="AZ254" s="146"/>
      <c r="BA254" s="146"/>
      <c r="BB254" s="146"/>
      <c r="BC254" s="238" t="e">
        <f t="shared" si="65"/>
        <v>#DIV/0!</v>
      </c>
      <c r="BD254" s="146"/>
      <c r="BE254" s="146"/>
      <c r="BF254" s="146"/>
      <c r="BG254" s="146"/>
      <c r="BH254" s="238" t="e">
        <f t="shared" si="66"/>
        <v>#DIV/0!</v>
      </c>
      <c r="BI254" s="146"/>
      <c r="BJ254" s="146"/>
      <c r="BK254" s="146"/>
      <c r="BL254" s="146"/>
      <c r="BM254" s="146"/>
      <c r="BN254" s="238" t="e">
        <f t="shared" si="67"/>
        <v>#DIV/0!</v>
      </c>
    </row>
    <row r="255" spans="1:66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60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61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62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63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64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65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66"/>
        <v>10.6</v>
      </c>
      <c r="BI255" s="141">
        <v>10.85</v>
      </c>
      <c r="BJ255" s="141">
        <v>10.8</v>
      </c>
      <c r="BK255" s="141"/>
      <c r="BL255" s="141"/>
      <c r="BM255" s="141"/>
      <c r="BN255" s="169">
        <f t="shared" si="67"/>
        <v>10.824999999999999</v>
      </c>
    </row>
    <row r="256" spans="1:66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60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61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62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63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64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65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66"/>
        <v>10.6625</v>
      </c>
      <c r="BI256" s="135">
        <v>10.95</v>
      </c>
      <c r="BJ256" s="135">
        <v>10.9</v>
      </c>
      <c r="BK256" s="135"/>
      <c r="BL256" s="135"/>
      <c r="BM256" s="135"/>
      <c r="BN256" s="169">
        <f t="shared" si="67"/>
        <v>10.925000000000001</v>
      </c>
    </row>
    <row r="257" spans="1:66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66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66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66" ht="18" x14ac:dyDescent="0.25">
      <c r="A260" s="285" t="s">
        <v>45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</row>
    <row r="261" spans="1:66" ht="18" customHeight="1" x14ac:dyDescent="0.25">
      <c r="A261" s="206"/>
      <c r="B261" s="267"/>
      <c r="C261" s="282" t="s">
        <v>31</v>
      </c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4"/>
    </row>
    <row r="262" spans="1:66" ht="18.75" customHeight="1" x14ac:dyDescent="0.3">
      <c r="A262" s="218"/>
      <c r="B262" s="268"/>
      <c r="C262" s="276" t="s">
        <v>139</v>
      </c>
      <c r="D262" s="277"/>
      <c r="E262" s="277"/>
      <c r="F262" s="278"/>
      <c r="G262" s="272" t="s">
        <v>123</v>
      </c>
      <c r="H262" s="279" t="s">
        <v>139</v>
      </c>
      <c r="I262" s="280"/>
      <c r="J262" s="280"/>
      <c r="K262" s="281"/>
      <c r="L262" s="272" t="s">
        <v>123</v>
      </c>
      <c r="M262" s="279" t="s">
        <v>139</v>
      </c>
      <c r="N262" s="280"/>
      <c r="O262" s="280"/>
      <c r="P262" s="281"/>
      <c r="Q262" s="272" t="s">
        <v>123</v>
      </c>
      <c r="R262" s="276" t="s">
        <v>139</v>
      </c>
      <c r="S262" s="277"/>
      <c r="T262" s="277"/>
      <c r="U262" s="277"/>
      <c r="V262" s="278"/>
      <c r="W262" s="272" t="s">
        <v>123</v>
      </c>
      <c r="X262" s="276" t="s">
        <v>139</v>
      </c>
      <c r="Y262" s="277"/>
      <c r="Z262" s="277"/>
      <c r="AA262" s="278"/>
      <c r="AB262" s="272" t="s">
        <v>123</v>
      </c>
      <c r="AC262" s="279" t="s">
        <v>139</v>
      </c>
      <c r="AD262" s="280"/>
      <c r="AE262" s="280"/>
      <c r="AF262" s="281"/>
      <c r="AG262" s="272" t="s">
        <v>123</v>
      </c>
      <c r="AH262" s="279" t="s">
        <v>139</v>
      </c>
      <c r="AI262" s="280"/>
      <c r="AJ262" s="280"/>
      <c r="AK262" s="280"/>
      <c r="AL262" s="281"/>
      <c r="AM262" s="272" t="s">
        <v>123</v>
      </c>
      <c r="AN262" s="279" t="s">
        <v>139</v>
      </c>
      <c r="AO262" s="280"/>
      <c r="AP262" s="280"/>
      <c r="AQ262" s="281"/>
      <c r="AR262" s="272" t="s">
        <v>123</v>
      </c>
      <c r="AS262" s="279" t="s">
        <v>139</v>
      </c>
      <c r="AT262" s="280"/>
      <c r="AU262" s="280"/>
      <c r="AV262" s="280"/>
      <c r="AW262" s="253"/>
      <c r="AX262" s="272" t="s">
        <v>123</v>
      </c>
      <c r="AY262" s="279" t="s">
        <v>139</v>
      </c>
      <c r="AZ262" s="280"/>
      <c r="BA262" s="280"/>
      <c r="BB262" s="281"/>
      <c r="BC262" s="272" t="s">
        <v>123</v>
      </c>
      <c r="BD262" s="270" t="s">
        <v>139</v>
      </c>
      <c r="BE262" s="271"/>
      <c r="BF262" s="271"/>
      <c r="BG262" s="271"/>
      <c r="BH262" s="272" t="s">
        <v>123</v>
      </c>
      <c r="BI262" s="270" t="s">
        <v>139</v>
      </c>
      <c r="BJ262" s="271"/>
      <c r="BK262" s="271"/>
      <c r="BL262" s="271"/>
      <c r="BM262" s="271"/>
      <c r="BN262" s="272" t="s">
        <v>123</v>
      </c>
    </row>
    <row r="263" spans="1:66" ht="18.75" customHeight="1" x14ac:dyDescent="0.25">
      <c r="A263" s="208"/>
      <c r="B263" s="269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73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73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73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73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73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3"/>
    </row>
    <row r="264" spans="1:66" ht="18" customHeight="1" x14ac:dyDescent="0.25">
      <c r="A264" s="274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</row>
    <row r="265" spans="1:66" ht="18" customHeight="1" x14ac:dyDescent="0.25">
      <c r="A265" s="275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68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/>
      <c r="BL265" s="135"/>
      <c r="BM265" s="135"/>
      <c r="BN265" s="169">
        <f>AVERAGE(BI265:BM265)</f>
        <v>4.9000000000000004</v>
      </c>
    </row>
    <row r="266" spans="1:66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69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70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71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68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/>
      <c r="BL266" s="135"/>
      <c r="BM266" s="135"/>
      <c r="BN266" s="169">
        <f>AVERAGE(BI266:BM266)</f>
        <v>3</v>
      </c>
    </row>
    <row r="267" spans="1:66" ht="18" customHeight="1" x14ac:dyDescent="0.25">
      <c r="A267" s="274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</row>
    <row r="268" spans="1:66" ht="18" customHeight="1" x14ac:dyDescent="0.25">
      <c r="A268" s="275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69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70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71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68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72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73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74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75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76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77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78">AVERAGE(BD268:BG268)</f>
        <v>1.95</v>
      </c>
      <c r="BI268" s="135">
        <v>1.8</v>
      </c>
      <c r="BJ268" s="135">
        <v>1.8</v>
      </c>
      <c r="BK268" s="135"/>
      <c r="BL268" s="135"/>
      <c r="BM268" s="135"/>
      <c r="BN268" s="169">
        <f t="shared" ref="BN268:BN294" si="79">AVERAGE(BI268:BM268)</f>
        <v>1.8</v>
      </c>
    </row>
    <row r="269" spans="1:66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69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70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71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68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72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73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74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75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76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77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78"/>
        <v>2.3249999999999997</v>
      </c>
      <c r="BI269" s="135">
        <v>2.2999999999999998</v>
      </c>
      <c r="BJ269" s="135">
        <v>2.2999999999999998</v>
      </c>
      <c r="BK269" s="135"/>
      <c r="BL269" s="135"/>
      <c r="BM269" s="135"/>
      <c r="BN269" s="169">
        <f t="shared" si="79"/>
        <v>2.2999999999999998</v>
      </c>
    </row>
    <row r="270" spans="1:66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69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70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71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68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72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73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74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75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76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77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78"/>
        <v>10.75</v>
      </c>
      <c r="BI270" s="135">
        <v>12</v>
      </c>
      <c r="BJ270" s="135">
        <v>12</v>
      </c>
      <c r="BK270" s="135"/>
      <c r="BL270" s="135"/>
      <c r="BM270" s="135"/>
      <c r="BN270" s="169">
        <f t="shared" si="79"/>
        <v>12</v>
      </c>
    </row>
    <row r="271" spans="1:66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69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70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71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68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72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73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74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75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76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77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78"/>
        <v>8.875</v>
      </c>
      <c r="BI271" s="135">
        <v>10</v>
      </c>
      <c r="BJ271" s="135">
        <v>10</v>
      </c>
      <c r="BK271" s="135"/>
      <c r="BL271" s="135"/>
      <c r="BM271" s="135"/>
      <c r="BN271" s="169">
        <f t="shared" si="79"/>
        <v>10</v>
      </c>
    </row>
    <row r="272" spans="1:66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69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70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71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68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72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73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74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75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76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77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78"/>
        <v>5</v>
      </c>
      <c r="BI272" s="135">
        <v>5</v>
      </c>
      <c r="BJ272" s="135">
        <v>5</v>
      </c>
      <c r="BK272" s="135"/>
      <c r="BL272" s="135"/>
      <c r="BM272" s="135"/>
      <c r="BN272" s="169">
        <f t="shared" si="79"/>
        <v>5</v>
      </c>
    </row>
    <row r="273" spans="1:66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69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70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71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68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72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73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74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75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76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77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78"/>
        <v>17</v>
      </c>
      <c r="BI273" s="135">
        <v>17</v>
      </c>
      <c r="BJ273" s="135">
        <v>15</v>
      </c>
      <c r="BK273" s="135"/>
      <c r="BL273" s="135"/>
      <c r="BM273" s="135"/>
      <c r="BN273" s="169">
        <f t="shared" si="79"/>
        <v>16</v>
      </c>
    </row>
    <row r="274" spans="1:66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69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70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71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68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72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73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74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75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76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77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78"/>
        <v>13</v>
      </c>
      <c r="BI274" s="135">
        <v>13</v>
      </c>
      <c r="BJ274" s="135">
        <v>13</v>
      </c>
      <c r="BK274" s="135"/>
      <c r="BL274" s="135"/>
      <c r="BM274" s="135"/>
      <c r="BN274" s="169">
        <f t="shared" si="79"/>
        <v>13</v>
      </c>
    </row>
    <row r="275" spans="1:66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69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70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71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68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72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73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74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75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76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77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78"/>
        <v>16.25</v>
      </c>
      <c r="BI275" s="135">
        <v>17</v>
      </c>
      <c r="BJ275" s="135">
        <v>17</v>
      </c>
      <c r="BK275" s="135"/>
      <c r="BL275" s="135"/>
      <c r="BM275" s="135"/>
      <c r="BN275" s="169">
        <f t="shared" si="79"/>
        <v>17</v>
      </c>
    </row>
    <row r="276" spans="1:66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69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70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71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68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72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73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74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75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76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77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78"/>
        <v>85</v>
      </c>
      <c r="BI276" s="135">
        <v>85</v>
      </c>
      <c r="BJ276" s="135">
        <v>85</v>
      </c>
      <c r="BK276" s="135"/>
      <c r="BL276" s="135"/>
      <c r="BM276" s="135"/>
      <c r="BN276" s="169">
        <f t="shared" si="79"/>
        <v>85</v>
      </c>
    </row>
    <row r="277" spans="1:66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69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70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71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68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72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73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74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75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76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77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78"/>
        <v>90</v>
      </c>
      <c r="BI277" s="135">
        <v>90</v>
      </c>
      <c r="BJ277" s="135">
        <v>90</v>
      </c>
      <c r="BK277" s="135"/>
      <c r="BL277" s="135"/>
      <c r="BM277" s="135"/>
      <c r="BN277" s="169">
        <f t="shared" si="79"/>
        <v>90</v>
      </c>
    </row>
    <row r="278" spans="1:66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69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70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71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68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72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73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74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75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76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77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78"/>
        <v>6</v>
      </c>
      <c r="BI278" s="135">
        <v>6</v>
      </c>
      <c r="BJ278" s="135">
        <v>6</v>
      </c>
      <c r="BK278" s="135"/>
      <c r="BL278" s="135"/>
      <c r="BM278" s="135"/>
      <c r="BN278" s="169">
        <f t="shared" si="79"/>
        <v>6</v>
      </c>
    </row>
    <row r="279" spans="1:66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69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70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71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68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72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73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74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75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76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77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78"/>
        <v>11.875</v>
      </c>
      <c r="BI279" s="135">
        <v>12</v>
      </c>
      <c r="BJ279" s="135">
        <v>12</v>
      </c>
      <c r="BK279" s="135"/>
      <c r="BL279" s="135"/>
      <c r="BM279" s="135"/>
      <c r="BN279" s="169">
        <f t="shared" si="79"/>
        <v>12</v>
      </c>
    </row>
    <row r="280" spans="1:66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69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70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71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68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72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73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74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75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76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77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78"/>
        <v>10.875</v>
      </c>
      <c r="BI280" s="135">
        <v>10</v>
      </c>
      <c r="BJ280" s="135">
        <v>10</v>
      </c>
      <c r="BK280" s="135"/>
      <c r="BL280" s="135"/>
      <c r="BM280" s="135"/>
      <c r="BN280" s="169">
        <f t="shared" si="79"/>
        <v>10</v>
      </c>
    </row>
    <row r="281" spans="1:66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69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70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71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68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72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73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74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75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76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77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78"/>
        <v>45</v>
      </c>
      <c r="BI281" s="135">
        <v>45</v>
      </c>
      <c r="BJ281" s="135">
        <v>45</v>
      </c>
      <c r="BK281" s="135"/>
      <c r="BL281" s="135"/>
      <c r="BM281" s="135"/>
      <c r="BN281" s="169">
        <f t="shared" si="79"/>
        <v>45</v>
      </c>
    </row>
    <row r="282" spans="1:66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69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70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71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68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72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73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74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75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76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77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78"/>
        <v>48</v>
      </c>
      <c r="BI282" s="135">
        <v>48</v>
      </c>
      <c r="BJ282" s="135">
        <v>48</v>
      </c>
      <c r="BK282" s="135"/>
      <c r="BL282" s="135"/>
      <c r="BM282" s="135"/>
      <c r="BN282" s="169">
        <f t="shared" si="79"/>
        <v>48</v>
      </c>
    </row>
    <row r="283" spans="1:66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69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70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71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68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72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73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74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75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76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77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78"/>
        <v>4.9000000000000004</v>
      </c>
      <c r="BI283" s="135">
        <v>4.9000000000000004</v>
      </c>
      <c r="BJ283" s="135">
        <v>4.9000000000000004</v>
      </c>
      <c r="BK283" s="135"/>
      <c r="BL283" s="135"/>
      <c r="BM283" s="135"/>
      <c r="BN283" s="169">
        <f t="shared" si="79"/>
        <v>4.9000000000000004</v>
      </c>
    </row>
    <row r="284" spans="1:66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69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70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71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68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72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73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74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75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76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77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78"/>
        <v>4</v>
      </c>
      <c r="BI284" s="135">
        <v>4</v>
      </c>
      <c r="BJ284" s="135">
        <v>4</v>
      </c>
      <c r="BK284" s="135"/>
      <c r="BL284" s="135"/>
      <c r="BM284" s="135"/>
      <c r="BN284" s="169">
        <f t="shared" si="79"/>
        <v>4</v>
      </c>
    </row>
    <row r="285" spans="1:66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69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70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71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68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72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73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74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75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76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77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78"/>
        <v>3.8</v>
      </c>
      <c r="BI285" s="135">
        <v>3.8</v>
      </c>
      <c r="BJ285" s="135">
        <v>3.8</v>
      </c>
      <c r="BK285" s="135"/>
      <c r="BL285" s="135"/>
      <c r="BM285" s="135"/>
      <c r="BN285" s="169">
        <f t="shared" si="79"/>
        <v>3.8</v>
      </c>
    </row>
    <row r="286" spans="1:66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69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70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71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68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72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73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74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75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76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77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78"/>
        <v>16</v>
      </c>
      <c r="BI286" s="135">
        <v>16</v>
      </c>
      <c r="BJ286" s="135">
        <v>16</v>
      </c>
      <c r="BK286" s="135"/>
      <c r="BL286" s="135"/>
      <c r="BM286" s="135"/>
      <c r="BN286" s="169">
        <f t="shared" si="79"/>
        <v>16</v>
      </c>
    </row>
    <row r="287" spans="1:66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69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70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71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68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72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73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74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75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76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77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78"/>
        <v>19</v>
      </c>
      <c r="BI287" s="135">
        <v>18</v>
      </c>
      <c r="BJ287" s="135">
        <v>18</v>
      </c>
      <c r="BK287" s="135"/>
      <c r="BL287" s="135"/>
      <c r="BM287" s="135"/>
      <c r="BN287" s="169">
        <f t="shared" si="79"/>
        <v>18</v>
      </c>
    </row>
    <row r="288" spans="1:66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69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70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71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68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72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73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74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75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76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77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78"/>
        <v>15</v>
      </c>
      <c r="BI288" s="135">
        <v>15</v>
      </c>
      <c r="BJ288" s="135">
        <v>15</v>
      </c>
      <c r="BK288" s="135"/>
      <c r="BL288" s="135"/>
      <c r="BM288" s="135"/>
      <c r="BN288" s="169">
        <f t="shared" si="79"/>
        <v>15</v>
      </c>
    </row>
    <row r="289" spans="1:66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69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70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71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68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72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73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74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75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76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77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78"/>
        <v>3.5</v>
      </c>
      <c r="BI289" s="135">
        <v>3.5</v>
      </c>
      <c r="BJ289" s="135">
        <v>3.5</v>
      </c>
      <c r="BK289" s="135"/>
      <c r="BL289" s="135"/>
      <c r="BM289" s="135"/>
      <c r="BN289" s="169">
        <f t="shared" si="79"/>
        <v>3.5</v>
      </c>
    </row>
    <row r="290" spans="1:66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69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70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71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68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72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73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74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75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76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77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78"/>
        <v>3.5</v>
      </c>
      <c r="BI290" s="135">
        <v>3.5</v>
      </c>
      <c r="BJ290" s="135">
        <v>3.5</v>
      </c>
      <c r="BK290" s="135"/>
      <c r="BL290" s="135"/>
      <c r="BM290" s="135"/>
      <c r="BN290" s="169">
        <f t="shared" si="79"/>
        <v>3.5</v>
      </c>
    </row>
    <row r="291" spans="1:66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69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70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71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68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72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73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74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75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76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77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78"/>
        <v>30</v>
      </c>
      <c r="BI291" s="135">
        <v>30</v>
      </c>
      <c r="BJ291" s="135">
        <v>30</v>
      </c>
      <c r="BK291" s="135"/>
      <c r="BL291" s="135"/>
      <c r="BM291" s="135"/>
      <c r="BN291" s="169">
        <f t="shared" si="79"/>
        <v>30</v>
      </c>
    </row>
    <row r="292" spans="1:66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69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70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71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68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72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73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74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75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76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77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78"/>
        <v>7.375</v>
      </c>
      <c r="BI292" s="135">
        <v>8.1999999999999993</v>
      </c>
      <c r="BJ292" s="135">
        <v>8.1999999999999993</v>
      </c>
      <c r="BK292" s="135"/>
      <c r="BL292" s="135"/>
      <c r="BM292" s="135"/>
      <c r="BN292" s="169">
        <f t="shared" si="79"/>
        <v>8.1999999999999993</v>
      </c>
    </row>
    <row r="293" spans="1:66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69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70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71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68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72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73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74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75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76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77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78"/>
        <v>10.6</v>
      </c>
      <c r="BI293" s="135">
        <v>10.6</v>
      </c>
      <c r="BJ293" s="135">
        <v>10.6</v>
      </c>
      <c r="BK293" s="135"/>
      <c r="BL293" s="135"/>
      <c r="BM293" s="135"/>
      <c r="BN293" s="169">
        <f t="shared" si="79"/>
        <v>10.6</v>
      </c>
    </row>
    <row r="294" spans="1:66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69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70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71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68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72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73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74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75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76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77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78"/>
        <v>11.5</v>
      </c>
      <c r="BI294" s="135">
        <v>11.5</v>
      </c>
      <c r="BJ294" s="135">
        <v>11.5</v>
      </c>
      <c r="BK294" s="135"/>
      <c r="BL294" s="135"/>
      <c r="BM294" s="135"/>
      <c r="BN294" s="169">
        <f t="shared" si="79"/>
        <v>11.5</v>
      </c>
    </row>
    <row r="295" spans="1:66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</row>
    <row r="296" spans="1:66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69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70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71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68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/>
      <c r="BL296" s="141"/>
      <c r="BM296" s="141"/>
      <c r="BN296" s="169">
        <f>AVERAGE(BI296:BM296)</f>
        <v>10.84</v>
      </c>
    </row>
    <row r="297" spans="1:66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69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70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71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68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/>
      <c r="BL297" s="135"/>
      <c r="BM297" s="135"/>
      <c r="BN297" s="169">
        <f>AVERAGE(BI297:BM297)</f>
        <v>10.94</v>
      </c>
    </row>
    <row r="298" spans="1:66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66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66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66" ht="18.75" customHeight="1" x14ac:dyDescent="0.3"/>
    <row r="302" spans="1:66" ht="18" x14ac:dyDescent="0.25">
      <c r="A302" s="285" t="s">
        <v>45</v>
      </c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285"/>
      <c r="AM302" s="285"/>
      <c r="AN302" s="285"/>
      <c r="AO302" s="285"/>
      <c r="AP302" s="285"/>
      <c r="AQ302" s="285"/>
      <c r="AR302" s="285"/>
      <c r="AS302" s="285"/>
      <c r="AT302" s="285"/>
      <c r="AU302" s="285"/>
      <c r="AV302" s="285"/>
      <c r="AW302" s="285"/>
      <c r="AX302" s="285"/>
      <c r="AY302" s="285"/>
      <c r="AZ302" s="285"/>
      <c r="BA302" s="285"/>
      <c r="BB302" s="285"/>
      <c r="BC302" s="285"/>
      <c r="BD302" s="285"/>
      <c r="BE302" s="285"/>
      <c r="BF302" s="285"/>
      <c r="BG302" s="285"/>
      <c r="BH302" s="285"/>
      <c r="BI302" s="285"/>
      <c r="BJ302" s="285"/>
      <c r="BK302" s="285"/>
      <c r="BL302" s="285"/>
      <c r="BM302" s="285"/>
      <c r="BN302" s="285"/>
    </row>
    <row r="303" spans="1:66" ht="18" customHeight="1" x14ac:dyDescent="0.25">
      <c r="A303" s="206"/>
      <c r="B303" s="267"/>
      <c r="C303" s="282" t="s">
        <v>32</v>
      </c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G303" s="283"/>
      <c r="AH303" s="283"/>
      <c r="AI303" s="283"/>
      <c r="AJ303" s="283"/>
      <c r="AK303" s="283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AW303" s="283"/>
      <c r="AX303" s="283"/>
      <c r="AY303" s="283"/>
      <c r="AZ303" s="283"/>
      <c r="BA303" s="283"/>
      <c r="BB303" s="283"/>
      <c r="BC303" s="283"/>
      <c r="BD303" s="283"/>
      <c r="BE303" s="283"/>
      <c r="BF303" s="283"/>
      <c r="BG303" s="283"/>
      <c r="BH303" s="283"/>
      <c r="BI303" s="283"/>
      <c r="BJ303" s="283"/>
      <c r="BK303" s="283"/>
      <c r="BL303" s="283"/>
      <c r="BM303" s="283"/>
      <c r="BN303" s="284"/>
    </row>
    <row r="304" spans="1:66" ht="18.75" customHeight="1" x14ac:dyDescent="0.3">
      <c r="A304" s="218"/>
      <c r="B304" s="268"/>
      <c r="C304" s="276" t="s">
        <v>139</v>
      </c>
      <c r="D304" s="277"/>
      <c r="E304" s="277"/>
      <c r="F304" s="278"/>
      <c r="G304" s="272" t="s">
        <v>123</v>
      </c>
      <c r="H304" s="279" t="s">
        <v>139</v>
      </c>
      <c r="I304" s="280"/>
      <c r="J304" s="280"/>
      <c r="K304" s="281"/>
      <c r="L304" s="272" t="s">
        <v>123</v>
      </c>
      <c r="M304" s="279" t="s">
        <v>139</v>
      </c>
      <c r="N304" s="280"/>
      <c r="O304" s="280"/>
      <c r="P304" s="281"/>
      <c r="Q304" s="272" t="s">
        <v>123</v>
      </c>
      <c r="R304" s="276" t="s">
        <v>139</v>
      </c>
      <c r="S304" s="277"/>
      <c r="T304" s="277"/>
      <c r="U304" s="277"/>
      <c r="V304" s="278"/>
      <c r="W304" s="272" t="s">
        <v>123</v>
      </c>
      <c r="X304" s="276" t="s">
        <v>139</v>
      </c>
      <c r="Y304" s="277"/>
      <c r="Z304" s="277"/>
      <c r="AA304" s="278"/>
      <c r="AB304" s="272" t="s">
        <v>123</v>
      </c>
      <c r="AC304" s="279" t="s">
        <v>139</v>
      </c>
      <c r="AD304" s="280"/>
      <c r="AE304" s="280"/>
      <c r="AF304" s="281"/>
      <c r="AG304" s="272" t="s">
        <v>123</v>
      </c>
      <c r="AH304" s="279" t="s">
        <v>139</v>
      </c>
      <c r="AI304" s="280"/>
      <c r="AJ304" s="280"/>
      <c r="AK304" s="280"/>
      <c r="AL304" s="281"/>
      <c r="AM304" s="272" t="s">
        <v>123</v>
      </c>
      <c r="AN304" s="279" t="s">
        <v>139</v>
      </c>
      <c r="AO304" s="280"/>
      <c r="AP304" s="280"/>
      <c r="AQ304" s="281"/>
      <c r="AR304" s="272" t="s">
        <v>123</v>
      </c>
      <c r="AS304" s="279" t="s">
        <v>139</v>
      </c>
      <c r="AT304" s="280"/>
      <c r="AU304" s="280"/>
      <c r="AV304" s="280"/>
      <c r="AW304" s="253"/>
      <c r="AX304" s="272" t="s">
        <v>123</v>
      </c>
      <c r="AY304" s="279" t="s">
        <v>139</v>
      </c>
      <c r="AZ304" s="280"/>
      <c r="BA304" s="280"/>
      <c r="BB304" s="281"/>
      <c r="BC304" s="272" t="s">
        <v>123</v>
      </c>
      <c r="BD304" s="270" t="s">
        <v>139</v>
      </c>
      <c r="BE304" s="271"/>
      <c r="BF304" s="271"/>
      <c r="BG304" s="271"/>
      <c r="BH304" s="272" t="s">
        <v>123</v>
      </c>
      <c r="BI304" s="270" t="s">
        <v>139</v>
      </c>
      <c r="BJ304" s="271"/>
      <c r="BK304" s="271"/>
      <c r="BL304" s="271"/>
      <c r="BM304" s="271"/>
      <c r="BN304" s="272" t="s">
        <v>123</v>
      </c>
    </row>
    <row r="305" spans="1:66" ht="18.75" customHeight="1" x14ac:dyDescent="0.25">
      <c r="A305" s="208"/>
      <c r="B305" s="269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73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73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73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73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73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3"/>
    </row>
    <row r="306" spans="1:66" ht="18" customHeight="1" x14ac:dyDescent="0.25">
      <c r="A306" s="274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80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</row>
    <row r="307" spans="1:66" ht="18" customHeight="1" x14ac:dyDescent="0.25">
      <c r="A307" s="275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/>
      <c r="BL307" s="135"/>
      <c r="BM307" s="135"/>
      <c r="BN307" s="169">
        <f>AVERAGE(BI307:BM307)</f>
        <v>3.5</v>
      </c>
    </row>
    <row r="308" spans="1:66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81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82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83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80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/>
      <c r="BL308" s="135"/>
      <c r="BM308" s="135"/>
      <c r="BN308" s="169">
        <f>AVERAGE(BI308:BM308)</f>
        <v>3</v>
      </c>
    </row>
    <row r="309" spans="1:66" ht="18" customHeight="1" x14ac:dyDescent="0.25">
      <c r="A309" s="274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</row>
    <row r="310" spans="1:66" ht="18" customHeight="1" x14ac:dyDescent="0.25">
      <c r="A310" s="275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81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82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83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80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84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85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86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87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88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89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90">AVERAGE(BD310:BG310)</f>
        <v>1.8</v>
      </c>
      <c r="BI310" s="135">
        <v>1.8</v>
      </c>
      <c r="BJ310" s="135">
        <v>1.8</v>
      </c>
      <c r="BK310" s="135"/>
      <c r="BL310" s="135"/>
      <c r="BM310" s="135"/>
      <c r="BN310" s="169">
        <f t="shared" ref="BN310:BN336" si="91">AVERAGE(BI310:BM310)</f>
        <v>1.8</v>
      </c>
    </row>
    <row r="311" spans="1:66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81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82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83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80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84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85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86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87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88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89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90"/>
        <v>2.375</v>
      </c>
      <c r="BI311" s="135">
        <v>2.5</v>
      </c>
      <c r="BJ311" s="135">
        <v>2.5</v>
      </c>
      <c r="BK311" s="135"/>
      <c r="BL311" s="135"/>
      <c r="BM311" s="135"/>
      <c r="BN311" s="169">
        <f t="shared" si="91"/>
        <v>2.5</v>
      </c>
    </row>
    <row r="312" spans="1:66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81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82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83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80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84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85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86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87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88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89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90"/>
        <v>11.5</v>
      </c>
      <c r="BI312" s="135">
        <v>15</v>
      </c>
      <c r="BJ312" s="135">
        <v>15</v>
      </c>
      <c r="BK312" s="135"/>
      <c r="BL312" s="135"/>
      <c r="BM312" s="135"/>
      <c r="BN312" s="169">
        <f t="shared" si="91"/>
        <v>15</v>
      </c>
    </row>
    <row r="313" spans="1:66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81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82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83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80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84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85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86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87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88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89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90"/>
        <v>10</v>
      </c>
      <c r="BI313" s="135">
        <v>10</v>
      </c>
      <c r="BJ313" s="135">
        <v>10</v>
      </c>
      <c r="BK313" s="135"/>
      <c r="BL313" s="135"/>
      <c r="BM313" s="135"/>
      <c r="BN313" s="169">
        <f t="shared" si="91"/>
        <v>10</v>
      </c>
    </row>
    <row r="314" spans="1:66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81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82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83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80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84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85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86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87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88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89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90"/>
        <v>8.5</v>
      </c>
      <c r="BI314" s="135">
        <v>8</v>
      </c>
      <c r="BJ314" s="135">
        <v>8</v>
      </c>
      <c r="BK314" s="135"/>
      <c r="BL314" s="135"/>
      <c r="BM314" s="135"/>
      <c r="BN314" s="169">
        <f t="shared" si="91"/>
        <v>8</v>
      </c>
    </row>
    <row r="315" spans="1:66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81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82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83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80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84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85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86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87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88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89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90"/>
        <v>17</v>
      </c>
      <c r="BI315" s="135">
        <v>17</v>
      </c>
      <c r="BJ315" s="135">
        <v>17</v>
      </c>
      <c r="BK315" s="135"/>
      <c r="BL315" s="135"/>
      <c r="BM315" s="135"/>
      <c r="BN315" s="169">
        <f t="shared" si="91"/>
        <v>17</v>
      </c>
    </row>
    <row r="316" spans="1:66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81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82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83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80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84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85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86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87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88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89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90"/>
        <v>13.5</v>
      </c>
      <c r="BI316" s="135">
        <v>13.5</v>
      </c>
      <c r="BJ316" s="135">
        <v>13.5</v>
      </c>
      <c r="BK316" s="135"/>
      <c r="BL316" s="135"/>
      <c r="BM316" s="135"/>
      <c r="BN316" s="169">
        <f t="shared" si="91"/>
        <v>13.5</v>
      </c>
    </row>
    <row r="317" spans="1:66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81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82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83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80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84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85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86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87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88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89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90"/>
        <v>14</v>
      </c>
      <c r="BI317" s="135">
        <v>14</v>
      </c>
      <c r="BJ317" s="135">
        <v>14</v>
      </c>
      <c r="BK317" s="135"/>
      <c r="BL317" s="135"/>
      <c r="BM317" s="135"/>
      <c r="BN317" s="169">
        <f t="shared" si="91"/>
        <v>14</v>
      </c>
    </row>
    <row r="318" spans="1:66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81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82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83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80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84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85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86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87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88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89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90"/>
        <v>85</v>
      </c>
      <c r="BI318" s="135">
        <v>85</v>
      </c>
      <c r="BJ318" s="135">
        <v>85</v>
      </c>
      <c r="BK318" s="135"/>
      <c r="BL318" s="135"/>
      <c r="BM318" s="135"/>
      <c r="BN318" s="169">
        <f t="shared" si="91"/>
        <v>85</v>
      </c>
    </row>
    <row r="319" spans="1:66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81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82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83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80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84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85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86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87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88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89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90"/>
        <v>95</v>
      </c>
      <c r="BI319" s="135">
        <v>100</v>
      </c>
      <c r="BJ319" s="135">
        <v>100</v>
      </c>
      <c r="BK319" s="135"/>
      <c r="BL319" s="135"/>
      <c r="BM319" s="135"/>
      <c r="BN319" s="169">
        <f t="shared" si="91"/>
        <v>100</v>
      </c>
    </row>
    <row r="320" spans="1:66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81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82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83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80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84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85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86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87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88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89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90"/>
        <v>6</v>
      </c>
      <c r="BI320" s="135">
        <v>6</v>
      </c>
      <c r="BJ320" s="135">
        <v>6</v>
      </c>
      <c r="BK320" s="135"/>
      <c r="BL320" s="135"/>
      <c r="BM320" s="135"/>
      <c r="BN320" s="169">
        <f t="shared" si="91"/>
        <v>6</v>
      </c>
    </row>
    <row r="321" spans="1:66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81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82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83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80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84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85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86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87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88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89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90"/>
        <v>10.25</v>
      </c>
      <c r="BI321" s="135">
        <v>11</v>
      </c>
      <c r="BJ321" s="135">
        <v>11</v>
      </c>
      <c r="BK321" s="135"/>
      <c r="BL321" s="135"/>
      <c r="BM321" s="135"/>
      <c r="BN321" s="169">
        <f t="shared" si="91"/>
        <v>11</v>
      </c>
    </row>
    <row r="322" spans="1:66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81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82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83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80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84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85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86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87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88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89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90"/>
        <v>11.5</v>
      </c>
      <c r="BI322" s="135">
        <v>10</v>
      </c>
      <c r="BJ322" s="135">
        <v>10</v>
      </c>
      <c r="BK322" s="135"/>
      <c r="BL322" s="135"/>
      <c r="BM322" s="135"/>
      <c r="BN322" s="169">
        <f t="shared" si="91"/>
        <v>10</v>
      </c>
    </row>
    <row r="323" spans="1:66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81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82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83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80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84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85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86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87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88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89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90"/>
        <v>40</v>
      </c>
      <c r="BI323" s="135">
        <v>40</v>
      </c>
      <c r="BJ323" s="135">
        <v>40</v>
      </c>
      <c r="BK323" s="135"/>
      <c r="BL323" s="135"/>
      <c r="BM323" s="135"/>
      <c r="BN323" s="169">
        <f t="shared" si="91"/>
        <v>40</v>
      </c>
    </row>
    <row r="324" spans="1:66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81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82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83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80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84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85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86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87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88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89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90"/>
        <v>53</v>
      </c>
      <c r="BI324" s="135">
        <v>53</v>
      </c>
      <c r="BJ324" s="135">
        <v>53</v>
      </c>
      <c r="BK324" s="135"/>
      <c r="BL324" s="135"/>
      <c r="BM324" s="135"/>
      <c r="BN324" s="169">
        <f t="shared" si="91"/>
        <v>53</v>
      </c>
    </row>
    <row r="325" spans="1:66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81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82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83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80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84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85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86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87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88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89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90"/>
        <v>4.5999999999999996</v>
      </c>
      <c r="BI325" s="135">
        <v>4.5999999999999996</v>
      </c>
      <c r="BJ325" s="135">
        <v>4.5999999999999996</v>
      </c>
      <c r="BK325" s="135"/>
      <c r="BL325" s="135"/>
      <c r="BM325" s="135"/>
      <c r="BN325" s="169">
        <f t="shared" si="91"/>
        <v>4.5999999999999996</v>
      </c>
    </row>
    <row r="326" spans="1:66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81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82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83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80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84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85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86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87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88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89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90"/>
        <v>4</v>
      </c>
      <c r="BI326" s="135">
        <v>4</v>
      </c>
      <c r="BJ326" s="135">
        <v>4</v>
      </c>
      <c r="BK326" s="135"/>
      <c r="BL326" s="135"/>
      <c r="BM326" s="135"/>
      <c r="BN326" s="169">
        <f t="shared" si="91"/>
        <v>4</v>
      </c>
    </row>
    <row r="327" spans="1:66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81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82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83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80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84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85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86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87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88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89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90"/>
        <v>3.8</v>
      </c>
      <c r="BI327" s="135">
        <v>3.8</v>
      </c>
      <c r="BJ327" s="135">
        <v>3.8</v>
      </c>
      <c r="BK327" s="135"/>
      <c r="BL327" s="135"/>
      <c r="BM327" s="135"/>
      <c r="BN327" s="169">
        <f t="shared" si="91"/>
        <v>3.8</v>
      </c>
    </row>
    <row r="328" spans="1:66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81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82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83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80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84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85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86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87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88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89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90"/>
        <v>17</v>
      </c>
      <c r="BI328" s="135">
        <v>17</v>
      </c>
      <c r="BJ328" s="135">
        <v>17</v>
      </c>
      <c r="BK328" s="135"/>
      <c r="BL328" s="135"/>
      <c r="BM328" s="135"/>
      <c r="BN328" s="169">
        <f t="shared" si="91"/>
        <v>17</v>
      </c>
    </row>
    <row r="329" spans="1:66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81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82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83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80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84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85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86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87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88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89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90"/>
        <v>18</v>
      </c>
      <c r="BI329" s="135">
        <v>18</v>
      </c>
      <c r="BJ329" s="135">
        <v>18</v>
      </c>
      <c r="BK329" s="135"/>
      <c r="BL329" s="135"/>
      <c r="BM329" s="135"/>
      <c r="BN329" s="169">
        <f t="shared" si="91"/>
        <v>18</v>
      </c>
    </row>
    <row r="330" spans="1:66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81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82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83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80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84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85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86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87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88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89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90"/>
        <v>15</v>
      </c>
      <c r="BI330" s="135">
        <v>15</v>
      </c>
      <c r="BJ330" s="135">
        <v>15</v>
      </c>
      <c r="BK330" s="135"/>
      <c r="BL330" s="135"/>
      <c r="BM330" s="135"/>
      <c r="BN330" s="169">
        <f t="shared" si="91"/>
        <v>15</v>
      </c>
    </row>
    <row r="331" spans="1:66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81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82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83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80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84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85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86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87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88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89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90"/>
        <v>3.5999999999999996</v>
      </c>
      <c r="BI331" s="135">
        <v>3.7</v>
      </c>
      <c r="BJ331" s="135">
        <v>3.7</v>
      </c>
      <c r="BK331" s="135"/>
      <c r="BL331" s="135"/>
      <c r="BM331" s="135"/>
      <c r="BN331" s="169">
        <f t="shared" si="91"/>
        <v>3.7</v>
      </c>
    </row>
    <row r="332" spans="1:66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81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82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83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80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84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85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86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87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88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89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90"/>
        <v>2.5</v>
      </c>
      <c r="BI332" s="135">
        <v>3</v>
      </c>
      <c r="BJ332" s="135">
        <v>3</v>
      </c>
      <c r="BK332" s="135"/>
      <c r="BL332" s="135"/>
      <c r="BM332" s="135"/>
      <c r="BN332" s="169">
        <f t="shared" si="91"/>
        <v>3</v>
      </c>
    </row>
    <row r="333" spans="1:66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81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82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83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80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84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85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86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87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88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89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90"/>
        <v>32</v>
      </c>
      <c r="BI333" s="135">
        <v>32</v>
      </c>
      <c r="BJ333" s="135">
        <v>32</v>
      </c>
      <c r="BK333" s="135"/>
      <c r="BL333" s="135"/>
      <c r="BM333" s="135"/>
      <c r="BN333" s="169">
        <f t="shared" si="91"/>
        <v>32</v>
      </c>
    </row>
    <row r="334" spans="1:66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81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82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83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80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84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85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86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87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88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89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90"/>
        <v>7.375</v>
      </c>
      <c r="BI334" s="135">
        <v>8.1999999999999993</v>
      </c>
      <c r="BJ334" s="135">
        <v>8.1999999999999993</v>
      </c>
      <c r="BK334" s="135"/>
      <c r="BL334" s="135"/>
      <c r="BM334" s="135"/>
      <c r="BN334" s="169">
        <f t="shared" si="91"/>
        <v>8.1999999999999993</v>
      </c>
    </row>
    <row r="335" spans="1:66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81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82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83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80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84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85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86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87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88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89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90"/>
        <v>10.5</v>
      </c>
      <c r="BI335" s="135">
        <v>10.5</v>
      </c>
      <c r="BJ335" s="135">
        <v>10.5</v>
      </c>
      <c r="BK335" s="135"/>
      <c r="BL335" s="135"/>
      <c r="BM335" s="135"/>
      <c r="BN335" s="169">
        <f t="shared" si="91"/>
        <v>10.5</v>
      </c>
    </row>
    <row r="336" spans="1:66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81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82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83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80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84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85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86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87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88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89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90"/>
        <v>9.875</v>
      </c>
      <c r="BI336" s="135">
        <v>9.6999999999999993</v>
      </c>
      <c r="BJ336" s="135">
        <v>9.6999999999999993</v>
      </c>
      <c r="BK336" s="135"/>
      <c r="BL336" s="135"/>
      <c r="BM336" s="135"/>
      <c r="BN336" s="169">
        <f t="shared" si="91"/>
        <v>9.6999999999999993</v>
      </c>
    </row>
    <row r="337" spans="1:66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</row>
    <row r="338" spans="1:66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81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82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83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80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/>
      <c r="BL338" s="135"/>
      <c r="BM338" s="135"/>
      <c r="BN338" s="169">
        <f>AVERAGE(BI338:BM338)</f>
        <v>10.84</v>
      </c>
    </row>
    <row r="339" spans="1:66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81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82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83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80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/>
      <c r="BL339" s="135"/>
      <c r="BM339" s="135"/>
      <c r="BN339" s="169">
        <f>AVERAGE(BI339:BM339)</f>
        <v>10.94</v>
      </c>
    </row>
    <row r="340" spans="1:66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66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66" ht="18" customHeight="1" x14ac:dyDescent="0.25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  <c r="AH342" s="295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5"/>
      <c r="AS342" s="295"/>
      <c r="AT342" s="295"/>
      <c r="AU342" s="295"/>
      <c r="AV342" s="295"/>
      <c r="AW342" s="295"/>
      <c r="AX342" s="295"/>
      <c r="AZ342" s="1"/>
      <c r="BA342" s="1"/>
      <c r="BB342" s="1"/>
      <c r="BE342" s="1"/>
      <c r="BF342" s="1"/>
      <c r="BG342" s="1"/>
      <c r="BJ342" s="1"/>
      <c r="BK342" s="1"/>
      <c r="BL342" s="1"/>
      <c r="BM342" s="1"/>
    </row>
    <row r="343" spans="1:66" ht="18" x14ac:dyDescent="0.25">
      <c r="A343" s="285" t="s">
        <v>45</v>
      </c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5"/>
      <c r="AV343" s="285"/>
      <c r="AW343" s="285"/>
      <c r="AX343" s="285"/>
      <c r="AY343" s="285"/>
      <c r="AZ343" s="285"/>
      <c r="BA343" s="285"/>
      <c r="BB343" s="285"/>
      <c r="BC343" s="285"/>
      <c r="BD343" s="285"/>
      <c r="BE343" s="285"/>
      <c r="BF343" s="285"/>
      <c r="BG343" s="285"/>
      <c r="BH343" s="285"/>
      <c r="BI343" s="285"/>
      <c r="BJ343" s="285"/>
      <c r="BK343" s="285"/>
      <c r="BL343" s="285"/>
      <c r="BM343" s="285"/>
      <c r="BN343" s="285"/>
    </row>
    <row r="344" spans="1:66" ht="18" customHeight="1" x14ac:dyDescent="0.25">
      <c r="A344" s="292"/>
      <c r="B344" s="267"/>
      <c r="C344" s="282" t="s">
        <v>33</v>
      </c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  <c r="AC344" s="283"/>
      <c r="AD344" s="283"/>
      <c r="AE344" s="283"/>
      <c r="AF344" s="283"/>
      <c r="AG344" s="283"/>
      <c r="AH344" s="283"/>
      <c r="AI344" s="283"/>
      <c r="AJ344" s="283"/>
      <c r="AK344" s="283"/>
      <c r="AL344" s="283"/>
      <c r="AM344" s="283"/>
      <c r="AN344" s="283"/>
      <c r="AO344" s="283"/>
      <c r="AP344" s="283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4"/>
    </row>
    <row r="345" spans="1:66" ht="18.75" customHeight="1" x14ac:dyDescent="0.25">
      <c r="A345" s="293"/>
      <c r="B345" s="268"/>
      <c r="C345" s="276" t="s">
        <v>139</v>
      </c>
      <c r="D345" s="277"/>
      <c r="E345" s="277"/>
      <c r="F345" s="278"/>
      <c r="G345" s="272" t="s">
        <v>123</v>
      </c>
      <c r="H345" s="279" t="s">
        <v>139</v>
      </c>
      <c r="I345" s="280"/>
      <c r="J345" s="280"/>
      <c r="K345" s="281"/>
      <c r="L345" s="272" t="s">
        <v>123</v>
      </c>
      <c r="M345" s="279" t="s">
        <v>139</v>
      </c>
      <c r="N345" s="280"/>
      <c r="O345" s="280"/>
      <c r="P345" s="281"/>
      <c r="Q345" s="272" t="s">
        <v>123</v>
      </c>
      <c r="R345" s="276" t="s">
        <v>139</v>
      </c>
      <c r="S345" s="277"/>
      <c r="T345" s="277"/>
      <c r="U345" s="277"/>
      <c r="V345" s="278"/>
      <c r="W345" s="272" t="s">
        <v>123</v>
      </c>
      <c r="X345" s="276" t="s">
        <v>139</v>
      </c>
      <c r="Y345" s="277"/>
      <c r="Z345" s="277"/>
      <c r="AA345" s="278"/>
      <c r="AB345" s="272" t="s">
        <v>123</v>
      </c>
      <c r="AC345" s="279" t="s">
        <v>139</v>
      </c>
      <c r="AD345" s="280"/>
      <c r="AE345" s="280"/>
      <c r="AF345" s="281"/>
      <c r="AG345" s="272" t="s">
        <v>123</v>
      </c>
      <c r="AH345" s="279" t="s">
        <v>139</v>
      </c>
      <c r="AI345" s="280"/>
      <c r="AJ345" s="280"/>
      <c r="AK345" s="280"/>
      <c r="AL345" s="281"/>
      <c r="AM345" s="272" t="s">
        <v>123</v>
      </c>
      <c r="AN345" s="279" t="s">
        <v>139</v>
      </c>
      <c r="AO345" s="280"/>
      <c r="AP345" s="280"/>
      <c r="AQ345" s="281"/>
      <c r="AR345" s="272" t="s">
        <v>123</v>
      </c>
      <c r="AS345" s="279" t="s">
        <v>139</v>
      </c>
      <c r="AT345" s="280"/>
      <c r="AU345" s="280"/>
      <c r="AV345" s="280"/>
      <c r="AW345" s="253"/>
      <c r="AX345" s="272" t="s">
        <v>123</v>
      </c>
      <c r="AY345" s="279" t="s">
        <v>139</v>
      </c>
      <c r="AZ345" s="280"/>
      <c r="BA345" s="280"/>
      <c r="BB345" s="281"/>
      <c r="BC345" s="272" t="s">
        <v>123</v>
      </c>
      <c r="BD345" s="270" t="s">
        <v>139</v>
      </c>
      <c r="BE345" s="271"/>
      <c r="BF345" s="271"/>
      <c r="BG345" s="271"/>
      <c r="BH345" s="272" t="s">
        <v>123</v>
      </c>
      <c r="BI345" s="270" t="s">
        <v>139</v>
      </c>
      <c r="BJ345" s="271"/>
      <c r="BK345" s="271"/>
      <c r="BL345" s="271"/>
      <c r="BM345" s="271"/>
      <c r="BN345" s="272" t="s">
        <v>123</v>
      </c>
    </row>
    <row r="346" spans="1:66" ht="18.75" customHeight="1" x14ac:dyDescent="0.25">
      <c r="A346" s="294"/>
      <c r="B346" s="269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73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73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73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73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73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3"/>
    </row>
    <row r="347" spans="1:66" ht="18" customHeight="1" x14ac:dyDescent="0.25">
      <c r="A347" s="274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</row>
    <row r="348" spans="1:66" ht="18" customHeight="1" x14ac:dyDescent="0.25">
      <c r="A348" s="275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92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/>
      <c r="BL348" s="135"/>
      <c r="BM348" s="135"/>
      <c r="BN348" s="169">
        <f>AVERAGE(BI348:BM348)</f>
        <v>4.5</v>
      </c>
    </row>
    <row r="349" spans="1:66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93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94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95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92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/>
      <c r="BL349" s="135"/>
      <c r="BM349" s="135"/>
      <c r="BN349" s="169">
        <f>AVERAGE(BI349:BM349)</f>
        <v>3</v>
      </c>
    </row>
    <row r="350" spans="1:66" ht="18" customHeight="1" x14ac:dyDescent="0.25">
      <c r="A350" s="274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</row>
    <row r="351" spans="1:66" ht="18" customHeight="1" x14ac:dyDescent="0.25">
      <c r="A351" s="275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93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94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95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92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96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97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98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99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00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01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02">AVERAGE(BD351:BG351)</f>
        <v>2</v>
      </c>
      <c r="BI351" s="135">
        <v>2</v>
      </c>
      <c r="BJ351" s="135">
        <v>2</v>
      </c>
      <c r="BK351" s="135"/>
      <c r="BL351" s="135"/>
      <c r="BM351" s="135"/>
      <c r="BN351" s="169">
        <f t="shared" ref="BN351:BN377" si="103">AVERAGE(BI351:BM351)</f>
        <v>2</v>
      </c>
    </row>
    <row r="352" spans="1:66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93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94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95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92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96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97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98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99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00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01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02"/>
        <v>2.5</v>
      </c>
      <c r="BI352" s="135">
        <v>2</v>
      </c>
      <c r="BJ352" s="135">
        <v>2</v>
      </c>
      <c r="BK352" s="135"/>
      <c r="BL352" s="135"/>
      <c r="BM352" s="135"/>
      <c r="BN352" s="169">
        <f t="shared" si="103"/>
        <v>2</v>
      </c>
    </row>
    <row r="353" spans="1:66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93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94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95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92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96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97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98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99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00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01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02"/>
        <v>11.75</v>
      </c>
      <c r="BI353" s="135">
        <v>15</v>
      </c>
      <c r="BJ353" s="135">
        <v>16</v>
      </c>
      <c r="BK353" s="135"/>
      <c r="BL353" s="135"/>
      <c r="BM353" s="135"/>
      <c r="BN353" s="169">
        <f t="shared" si="103"/>
        <v>15.5</v>
      </c>
    </row>
    <row r="354" spans="1:66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93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94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95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92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96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97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98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99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00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01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02"/>
        <v>10</v>
      </c>
      <c r="BI354" s="135">
        <v>12</v>
      </c>
      <c r="BJ354" s="135">
        <v>15</v>
      </c>
      <c r="BK354" s="135"/>
      <c r="BL354" s="135"/>
      <c r="BM354" s="135"/>
      <c r="BN354" s="169">
        <f t="shared" si="103"/>
        <v>13.5</v>
      </c>
    </row>
    <row r="355" spans="1:66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93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94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95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92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96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97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98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99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00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01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02"/>
        <v>5</v>
      </c>
      <c r="BI355" s="135">
        <v>5</v>
      </c>
      <c r="BJ355" s="135">
        <v>5</v>
      </c>
      <c r="BK355" s="135"/>
      <c r="BL355" s="135"/>
      <c r="BM355" s="135"/>
      <c r="BN355" s="169">
        <f t="shared" si="103"/>
        <v>5</v>
      </c>
    </row>
    <row r="356" spans="1:66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93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94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95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92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96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97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98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99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00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01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02"/>
        <v>19</v>
      </c>
      <c r="BI356" s="135">
        <v>19</v>
      </c>
      <c r="BJ356" s="135">
        <v>19</v>
      </c>
      <c r="BK356" s="135"/>
      <c r="BL356" s="135"/>
      <c r="BM356" s="135"/>
      <c r="BN356" s="169">
        <f t="shared" si="103"/>
        <v>19</v>
      </c>
    </row>
    <row r="357" spans="1:66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93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94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95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92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96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97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98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99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00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01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02"/>
        <v>15</v>
      </c>
      <c r="BI357" s="135">
        <v>15</v>
      </c>
      <c r="BJ357" s="135">
        <v>15</v>
      </c>
      <c r="BK357" s="135"/>
      <c r="BL357" s="135"/>
      <c r="BM357" s="135"/>
      <c r="BN357" s="169">
        <f t="shared" si="103"/>
        <v>15</v>
      </c>
    </row>
    <row r="358" spans="1:66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93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94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95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92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96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97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98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99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00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01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02"/>
        <v>16</v>
      </c>
      <c r="BI358" s="135">
        <v>16</v>
      </c>
      <c r="BJ358" s="135">
        <v>16</v>
      </c>
      <c r="BK358" s="135"/>
      <c r="BL358" s="135"/>
      <c r="BM358" s="135"/>
      <c r="BN358" s="169">
        <f t="shared" si="103"/>
        <v>16</v>
      </c>
    </row>
    <row r="359" spans="1:66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93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94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95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92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96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97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98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99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00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01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02"/>
        <v>90</v>
      </c>
      <c r="BI359" s="135">
        <v>90</v>
      </c>
      <c r="BJ359" s="135">
        <v>90</v>
      </c>
      <c r="BK359" s="135"/>
      <c r="BL359" s="135"/>
      <c r="BM359" s="135"/>
      <c r="BN359" s="169">
        <f t="shared" si="103"/>
        <v>90</v>
      </c>
    </row>
    <row r="360" spans="1:66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93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94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95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92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96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97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98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99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00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01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02"/>
        <v>90</v>
      </c>
      <c r="BI360" s="135">
        <v>90</v>
      </c>
      <c r="BJ360" s="135">
        <v>90</v>
      </c>
      <c r="BK360" s="135"/>
      <c r="BL360" s="135"/>
      <c r="BM360" s="135"/>
      <c r="BN360" s="169">
        <f t="shared" si="103"/>
        <v>90</v>
      </c>
    </row>
    <row r="361" spans="1:66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93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94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95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92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96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97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98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99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00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01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02"/>
        <v>5</v>
      </c>
      <c r="BI361" s="135">
        <v>5</v>
      </c>
      <c r="BJ361" s="135">
        <v>5</v>
      </c>
      <c r="BK361" s="135"/>
      <c r="BL361" s="135"/>
      <c r="BM361" s="135"/>
      <c r="BN361" s="169">
        <f t="shared" si="103"/>
        <v>5</v>
      </c>
    </row>
    <row r="362" spans="1:66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93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94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95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92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96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97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98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99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00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01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02"/>
        <v>12.125</v>
      </c>
      <c r="BI362" s="135">
        <v>12</v>
      </c>
      <c r="BJ362" s="135">
        <v>12</v>
      </c>
      <c r="BK362" s="135"/>
      <c r="BL362" s="135"/>
      <c r="BM362" s="135"/>
      <c r="BN362" s="169">
        <f t="shared" si="103"/>
        <v>12</v>
      </c>
    </row>
    <row r="363" spans="1:66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93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94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95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92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96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97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98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99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00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01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02"/>
        <v>11</v>
      </c>
      <c r="BI363" s="135">
        <v>11</v>
      </c>
      <c r="BJ363" s="135">
        <v>11</v>
      </c>
      <c r="BK363" s="135"/>
      <c r="BL363" s="135"/>
      <c r="BM363" s="135"/>
      <c r="BN363" s="169">
        <f t="shared" si="103"/>
        <v>11</v>
      </c>
    </row>
    <row r="364" spans="1:66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93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94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95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92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96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97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98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99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00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01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02"/>
        <v>42</v>
      </c>
      <c r="BI364" s="135">
        <v>42</v>
      </c>
      <c r="BJ364" s="135">
        <v>42</v>
      </c>
      <c r="BK364" s="135"/>
      <c r="BL364" s="135"/>
      <c r="BM364" s="135"/>
      <c r="BN364" s="169">
        <f t="shared" si="103"/>
        <v>42</v>
      </c>
    </row>
    <row r="365" spans="1:66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93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94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95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92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96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97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98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99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00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01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02"/>
        <v>44</v>
      </c>
      <c r="BI365" s="135">
        <v>44</v>
      </c>
      <c r="BJ365" s="135">
        <v>44</v>
      </c>
      <c r="BK365" s="135"/>
      <c r="BL365" s="135"/>
      <c r="BM365" s="135"/>
      <c r="BN365" s="169">
        <f t="shared" si="103"/>
        <v>44</v>
      </c>
    </row>
    <row r="366" spans="1:66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93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94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95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92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96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97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98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99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00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01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02"/>
        <v>4.8</v>
      </c>
      <c r="BI366" s="135">
        <v>4.8</v>
      </c>
      <c r="BJ366" s="135">
        <v>4.8</v>
      </c>
      <c r="BK366" s="135"/>
      <c r="BL366" s="135"/>
      <c r="BM366" s="135"/>
      <c r="BN366" s="169">
        <f t="shared" si="103"/>
        <v>4.8</v>
      </c>
    </row>
    <row r="367" spans="1:66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93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94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95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92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96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97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98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99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00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01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02"/>
        <v>4.22</v>
      </c>
      <c r="BI367" s="135">
        <v>4.22</v>
      </c>
      <c r="BJ367" s="135">
        <v>4.22</v>
      </c>
      <c r="BK367" s="135"/>
      <c r="BL367" s="135"/>
      <c r="BM367" s="135"/>
      <c r="BN367" s="169">
        <f t="shared" si="103"/>
        <v>4.22</v>
      </c>
    </row>
    <row r="368" spans="1:66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93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94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95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92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96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97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98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99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00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01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02"/>
        <v>3.3</v>
      </c>
      <c r="BI368" s="135">
        <v>3.3</v>
      </c>
      <c r="BJ368" s="135">
        <v>3.3</v>
      </c>
      <c r="BK368" s="135"/>
      <c r="BL368" s="135"/>
      <c r="BM368" s="135"/>
      <c r="BN368" s="169">
        <f t="shared" si="103"/>
        <v>3.3</v>
      </c>
    </row>
    <row r="369" spans="1:66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93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94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95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92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96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97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98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99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00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01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02"/>
        <v>18</v>
      </c>
      <c r="BI369" s="135">
        <v>18</v>
      </c>
      <c r="BJ369" s="135">
        <v>18</v>
      </c>
      <c r="BK369" s="135"/>
      <c r="BL369" s="135"/>
      <c r="BM369" s="135"/>
      <c r="BN369" s="169">
        <f t="shared" si="103"/>
        <v>18</v>
      </c>
    </row>
    <row r="370" spans="1:66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93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94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95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92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96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97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98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99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00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01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02"/>
        <v>20</v>
      </c>
      <c r="BI370" s="135">
        <v>20</v>
      </c>
      <c r="BJ370" s="135">
        <v>18</v>
      </c>
      <c r="BK370" s="135"/>
      <c r="BL370" s="135"/>
      <c r="BM370" s="135"/>
      <c r="BN370" s="169">
        <f t="shared" si="103"/>
        <v>19</v>
      </c>
    </row>
    <row r="371" spans="1:66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93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94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95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92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96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97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98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99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00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01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02"/>
        <v>16</v>
      </c>
      <c r="BI371" s="135">
        <v>16</v>
      </c>
      <c r="BJ371" s="135">
        <v>16</v>
      </c>
      <c r="BK371" s="135"/>
      <c r="BL371" s="135"/>
      <c r="BM371" s="135"/>
      <c r="BN371" s="169">
        <f t="shared" si="103"/>
        <v>16</v>
      </c>
    </row>
    <row r="372" spans="1:66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93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94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95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92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96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97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98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99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00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01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02"/>
        <v>3.5</v>
      </c>
      <c r="BI372" s="135">
        <v>3.5</v>
      </c>
      <c r="BJ372" s="135">
        <v>3.5</v>
      </c>
      <c r="BK372" s="135"/>
      <c r="BL372" s="135"/>
      <c r="BM372" s="135"/>
      <c r="BN372" s="169">
        <f t="shared" si="103"/>
        <v>3.5</v>
      </c>
    </row>
    <row r="373" spans="1:66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93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94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95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92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96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97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98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99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00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01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02"/>
        <v>2.5</v>
      </c>
      <c r="BI373" s="135">
        <v>3</v>
      </c>
      <c r="BJ373" s="135">
        <v>3</v>
      </c>
      <c r="BK373" s="135"/>
      <c r="BL373" s="135"/>
      <c r="BM373" s="135"/>
      <c r="BN373" s="169">
        <f t="shared" si="103"/>
        <v>3</v>
      </c>
    </row>
    <row r="374" spans="1:66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93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94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95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92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96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97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98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99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00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01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02"/>
        <v>28</v>
      </c>
      <c r="BI374" s="135">
        <v>28</v>
      </c>
      <c r="BJ374" s="135">
        <v>28</v>
      </c>
      <c r="BK374" s="135"/>
      <c r="BL374" s="135"/>
      <c r="BM374" s="135"/>
      <c r="BN374" s="169">
        <f t="shared" si="103"/>
        <v>28</v>
      </c>
    </row>
    <row r="375" spans="1:66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93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94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95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92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96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97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98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99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00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01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02"/>
        <v>7.375</v>
      </c>
      <c r="BI375" s="135">
        <v>8.1999999999999993</v>
      </c>
      <c r="BJ375" s="135">
        <v>8</v>
      </c>
      <c r="BK375" s="135"/>
      <c r="BL375" s="135"/>
      <c r="BM375" s="135"/>
      <c r="BN375" s="169">
        <f t="shared" si="103"/>
        <v>8.1</v>
      </c>
    </row>
    <row r="376" spans="1:66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93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94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95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92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96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97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98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99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00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01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02"/>
        <v>10.774999999999999</v>
      </c>
      <c r="BI376" s="135">
        <v>10.8</v>
      </c>
      <c r="BJ376" s="135">
        <v>10.8</v>
      </c>
      <c r="BK376" s="135"/>
      <c r="BL376" s="135"/>
      <c r="BM376" s="135"/>
      <c r="BN376" s="169">
        <f t="shared" si="103"/>
        <v>10.8</v>
      </c>
    </row>
    <row r="377" spans="1:66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93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94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95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92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96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97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98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99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00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01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02"/>
        <v>11.6</v>
      </c>
      <c r="BI377" s="135">
        <v>11.6</v>
      </c>
      <c r="BJ377" s="135">
        <v>11.6</v>
      </c>
      <c r="BK377" s="135"/>
      <c r="BL377" s="135"/>
      <c r="BM377" s="135"/>
      <c r="BN377" s="169">
        <f t="shared" si="103"/>
        <v>11.6</v>
      </c>
    </row>
    <row r="378" spans="1:66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</row>
    <row r="379" spans="1:66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93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94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95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92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/>
      <c r="BL379" s="141"/>
      <c r="BM379" s="141"/>
      <c r="BN379" s="169">
        <f>AVERAGE(BI379:BM379)</f>
        <v>10.84</v>
      </c>
    </row>
    <row r="380" spans="1:66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93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94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95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92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/>
      <c r="BL380" s="135"/>
      <c r="BM380" s="135"/>
      <c r="BN380" s="169">
        <f>AVERAGE(BI380:BM380)</f>
        <v>10.94</v>
      </c>
    </row>
    <row r="381" spans="1:66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66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66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66" ht="18.75" customHeight="1" x14ac:dyDescent="0.3">
      <c r="B384" s="143" t="s">
        <v>4</v>
      </c>
    </row>
    <row r="385" spans="1:66" ht="18" x14ac:dyDescent="0.25">
      <c r="A385" s="285" t="s">
        <v>45</v>
      </c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285"/>
      <c r="AM385" s="285"/>
      <c r="AN385" s="285"/>
      <c r="AO385" s="285"/>
      <c r="AP385" s="285"/>
      <c r="AQ385" s="285"/>
      <c r="AR385" s="285"/>
      <c r="AS385" s="285"/>
      <c r="AT385" s="285"/>
      <c r="AU385" s="285"/>
      <c r="AV385" s="285"/>
      <c r="AW385" s="285"/>
      <c r="AX385" s="285"/>
      <c r="AY385" s="285"/>
      <c r="AZ385" s="285"/>
      <c r="BA385" s="285"/>
      <c r="BB385" s="285"/>
      <c r="BC385" s="285"/>
      <c r="BD385" s="285"/>
      <c r="BE385" s="285"/>
      <c r="BF385" s="285"/>
      <c r="BG385" s="285"/>
      <c r="BH385" s="285"/>
      <c r="BI385" s="285"/>
      <c r="BJ385" s="285"/>
      <c r="BK385" s="285"/>
      <c r="BL385" s="285"/>
      <c r="BM385" s="285"/>
      <c r="BN385" s="285"/>
    </row>
    <row r="386" spans="1:66" ht="18" customHeight="1" x14ac:dyDescent="0.25">
      <c r="A386" s="206"/>
      <c r="B386" s="267"/>
      <c r="C386" s="282" t="s">
        <v>67</v>
      </c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  <c r="AJ386" s="283"/>
      <c r="AK386" s="283"/>
      <c r="AL386" s="283"/>
      <c r="AM386" s="283"/>
      <c r="AN386" s="283"/>
      <c r="AO386" s="283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4"/>
    </row>
    <row r="387" spans="1:66" ht="18.75" customHeight="1" x14ac:dyDescent="0.3">
      <c r="A387" s="218"/>
      <c r="B387" s="268"/>
      <c r="C387" s="276" t="s">
        <v>139</v>
      </c>
      <c r="D387" s="277"/>
      <c r="E387" s="277"/>
      <c r="F387" s="278"/>
      <c r="G387" s="272" t="s">
        <v>123</v>
      </c>
      <c r="H387" s="279" t="s">
        <v>139</v>
      </c>
      <c r="I387" s="280"/>
      <c r="J387" s="280"/>
      <c r="K387" s="281"/>
      <c r="L387" s="272" t="s">
        <v>123</v>
      </c>
      <c r="M387" s="279" t="s">
        <v>139</v>
      </c>
      <c r="N387" s="280"/>
      <c r="O387" s="280"/>
      <c r="P387" s="281"/>
      <c r="Q387" s="272" t="s">
        <v>123</v>
      </c>
      <c r="R387" s="276" t="s">
        <v>139</v>
      </c>
      <c r="S387" s="277"/>
      <c r="T387" s="277"/>
      <c r="U387" s="277"/>
      <c r="V387" s="278"/>
      <c r="W387" s="272" t="s">
        <v>123</v>
      </c>
      <c r="X387" s="276" t="s">
        <v>139</v>
      </c>
      <c r="Y387" s="277"/>
      <c r="Z387" s="277"/>
      <c r="AA387" s="278"/>
      <c r="AB387" s="272" t="s">
        <v>123</v>
      </c>
      <c r="AC387" s="279" t="s">
        <v>139</v>
      </c>
      <c r="AD387" s="280"/>
      <c r="AE387" s="280"/>
      <c r="AF387" s="281"/>
      <c r="AG387" s="272" t="s">
        <v>123</v>
      </c>
      <c r="AH387" s="279" t="s">
        <v>139</v>
      </c>
      <c r="AI387" s="280"/>
      <c r="AJ387" s="280"/>
      <c r="AK387" s="280"/>
      <c r="AL387" s="281"/>
      <c r="AM387" s="272" t="s">
        <v>123</v>
      </c>
      <c r="AN387" s="279" t="s">
        <v>139</v>
      </c>
      <c r="AO387" s="280"/>
      <c r="AP387" s="280"/>
      <c r="AQ387" s="281"/>
      <c r="AR387" s="272" t="s">
        <v>123</v>
      </c>
      <c r="AS387" s="279" t="s">
        <v>139</v>
      </c>
      <c r="AT387" s="280"/>
      <c r="AU387" s="280"/>
      <c r="AV387" s="280"/>
      <c r="AW387" s="253"/>
      <c r="AX387" s="272" t="s">
        <v>123</v>
      </c>
      <c r="AY387" s="279" t="s">
        <v>139</v>
      </c>
      <c r="AZ387" s="280"/>
      <c r="BA387" s="280"/>
      <c r="BB387" s="281"/>
      <c r="BC387" s="272" t="s">
        <v>123</v>
      </c>
      <c r="BD387" s="270" t="s">
        <v>139</v>
      </c>
      <c r="BE387" s="271"/>
      <c r="BF387" s="271"/>
      <c r="BG387" s="271"/>
      <c r="BH387" s="272" t="s">
        <v>123</v>
      </c>
      <c r="BI387" s="270" t="s">
        <v>139</v>
      </c>
      <c r="BJ387" s="271"/>
      <c r="BK387" s="271"/>
      <c r="BL387" s="271"/>
      <c r="BM387" s="271"/>
      <c r="BN387" s="272" t="s">
        <v>123</v>
      </c>
    </row>
    <row r="388" spans="1:66" ht="18.75" customHeight="1" x14ac:dyDescent="0.25">
      <c r="A388" s="208"/>
      <c r="B388" s="269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73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73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73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73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73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3"/>
    </row>
    <row r="389" spans="1:66" ht="18" customHeight="1" x14ac:dyDescent="0.25">
      <c r="A389" s="274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</row>
    <row r="390" spans="1:66" ht="18" customHeight="1" x14ac:dyDescent="0.25">
      <c r="A390" s="275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04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/>
      <c r="BL390" s="135"/>
      <c r="BM390" s="135"/>
      <c r="BN390" s="169">
        <f>AVERAGE(BI390:BM390)</f>
        <v>4.5</v>
      </c>
    </row>
    <row r="391" spans="1:66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05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06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07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04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/>
      <c r="BL391" s="135"/>
      <c r="BM391" s="135"/>
      <c r="BN391" s="169">
        <f>AVERAGE(BI391:BM391)</f>
        <v>2</v>
      </c>
    </row>
    <row r="392" spans="1:66" ht="18" customHeight="1" x14ac:dyDescent="0.25">
      <c r="A392" s="274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</row>
    <row r="393" spans="1:66" ht="18" customHeight="1" x14ac:dyDescent="0.25">
      <c r="A393" s="275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05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06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07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04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08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09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10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11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12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13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14">AVERAGE(BD393:BG393)</f>
        <v>1.8</v>
      </c>
      <c r="BI393" s="135">
        <v>1.8</v>
      </c>
      <c r="BJ393" s="135">
        <v>1.8</v>
      </c>
      <c r="BK393" s="135"/>
      <c r="BL393" s="135"/>
      <c r="BM393" s="135"/>
      <c r="BN393" s="169">
        <f t="shared" ref="BN393:BN419" si="115">AVERAGE(BI393:BM393)</f>
        <v>1.8</v>
      </c>
    </row>
    <row r="394" spans="1:66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05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06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07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04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08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09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10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11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12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13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14"/>
        <v>2.5</v>
      </c>
      <c r="BI394" s="135">
        <v>2</v>
      </c>
      <c r="BJ394" s="135">
        <v>2</v>
      </c>
      <c r="BK394" s="135"/>
      <c r="BL394" s="135"/>
      <c r="BM394" s="135"/>
      <c r="BN394" s="169">
        <f t="shared" si="115"/>
        <v>2</v>
      </c>
    </row>
    <row r="395" spans="1:66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05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06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07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04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08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09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10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11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12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13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14"/>
        <v>8.875</v>
      </c>
      <c r="BI395" s="135">
        <v>15</v>
      </c>
      <c r="BJ395" s="135">
        <v>15</v>
      </c>
      <c r="BK395" s="135"/>
      <c r="BL395" s="135"/>
      <c r="BM395" s="135"/>
      <c r="BN395" s="169">
        <f t="shared" si="115"/>
        <v>15</v>
      </c>
    </row>
    <row r="396" spans="1:66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05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06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07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04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08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09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10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11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12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13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14"/>
        <v>9.625</v>
      </c>
      <c r="BI396" s="135">
        <v>12</v>
      </c>
      <c r="BJ396" s="135">
        <v>12</v>
      </c>
      <c r="BK396" s="135"/>
      <c r="BL396" s="135"/>
      <c r="BM396" s="135"/>
      <c r="BN396" s="169">
        <f t="shared" si="115"/>
        <v>12</v>
      </c>
    </row>
    <row r="397" spans="1:66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05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06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07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04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08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09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10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11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12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13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14"/>
        <v>6</v>
      </c>
      <c r="BI397" s="135">
        <v>6</v>
      </c>
      <c r="BJ397" s="135">
        <v>6</v>
      </c>
      <c r="BK397" s="135"/>
      <c r="BL397" s="135"/>
      <c r="BM397" s="135"/>
      <c r="BN397" s="169">
        <f t="shared" si="115"/>
        <v>6</v>
      </c>
    </row>
    <row r="398" spans="1:66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05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06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07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04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08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09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10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11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12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13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14"/>
        <v>17</v>
      </c>
      <c r="BI398" s="135">
        <v>15</v>
      </c>
      <c r="BJ398" s="135">
        <v>15</v>
      </c>
      <c r="BK398" s="135"/>
      <c r="BL398" s="135"/>
      <c r="BM398" s="135"/>
      <c r="BN398" s="169">
        <f t="shared" si="115"/>
        <v>15</v>
      </c>
    </row>
    <row r="399" spans="1:66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05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06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07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04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08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09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10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11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12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13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14"/>
        <v>13</v>
      </c>
      <c r="BI399" s="135">
        <v>13</v>
      </c>
      <c r="BJ399" s="135">
        <v>13</v>
      </c>
      <c r="BK399" s="135"/>
      <c r="BL399" s="135"/>
      <c r="BM399" s="135"/>
      <c r="BN399" s="169">
        <f t="shared" si="115"/>
        <v>13</v>
      </c>
    </row>
    <row r="400" spans="1:66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05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06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07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04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08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09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10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11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12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13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14"/>
        <v>15</v>
      </c>
      <c r="BI400" s="135">
        <v>15</v>
      </c>
      <c r="BJ400" s="135">
        <v>15</v>
      </c>
      <c r="BK400" s="135"/>
      <c r="BL400" s="135"/>
      <c r="BM400" s="135"/>
      <c r="BN400" s="169">
        <f t="shared" si="115"/>
        <v>15</v>
      </c>
    </row>
    <row r="401" spans="1:66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05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06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07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04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08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09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10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11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12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13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14"/>
        <v>85</v>
      </c>
      <c r="BI401" s="135">
        <v>85</v>
      </c>
      <c r="BJ401" s="135">
        <v>85</v>
      </c>
      <c r="BK401" s="135"/>
      <c r="BL401" s="135"/>
      <c r="BM401" s="135"/>
      <c r="BN401" s="169">
        <f t="shared" si="115"/>
        <v>85</v>
      </c>
    </row>
    <row r="402" spans="1:66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05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06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07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04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08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09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10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11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12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13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14"/>
        <v>85</v>
      </c>
      <c r="BI402" s="135">
        <v>85</v>
      </c>
      <c r="BJ402" s="135">
        <v>85</v>
      </c>
      <c r="BK402" s="135"/>
      <c r="BL402" s="135"/>
      <c r="BM402" s="135"/>
      <c r="BN402" s="169">
        <f t="shared" si="115"/>
        <v>85</v>
      </c>
    </row>
    <row r="403" spans="1:66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05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06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07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04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08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09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10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11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12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13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14"/>
        <v>5.5</v>
      </c>
      <c r="BI403" s="135">
        <v>5.5</v>
      </c>
      <c r="BJ403" s="135">
        <v>5.5</v>
      </c>
      <c r="BK403" s="135"/>
      <c r="BL403" s="135"/>
      <c r="BM403" s="135"/>
      <c r="BN403" s="169">
        <f t="shared" si="115"/>
        <v>5.5</v>
      </c>
    </row>
    <row r="404" spans="1:66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05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06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07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04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08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09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10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11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12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13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14"/>
        <v>11</v>
      </c>
      <c r="BI404" s="135">
        <v>11</v>
      </c>
      <c r="BJ404" s="135">
        <v>11</v>
      </c>
      <c r="BK404" s="135"/>
      <c r="BL404" s="135"/>
      <c r="BM404" s="135"/>
      <c r="BN404" s="169">
        <f t="shared" si="115"/>
        <v>11</v>
      </c>
    </row>
    <row r="405" spans="1:66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05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06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07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04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08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09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10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11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12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13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14"/>
        <v>11.5</v>
      </c>
      <c r="BI405" s="135">
        <v>11.5</v>
      </c>
      <c r="BJ405" s="135">
        <v>11.5</v>
      </c>
      <c r="BK405" s="135"/>
      <c r="BL405" s="135"/>
      <c r="BM405" s="135"/>
      <c r="BN405" s="169">
        <f t="shared" si="115"/>
        <v>11.5</v>
      </c>
    </row>
    <row r="406" spans="1:66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05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06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07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04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08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09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10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11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12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13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14"/>
        <v>42</v>
      </c>
      <c r="BI406" s="135">
        <v>42</v>
      </c>
      <c r="BJ406" s="135">
        <v>42</v>
      </c>
      <c r="BK406" s="135"/>
      <c r="BL406" s="135"/>
      <c r="BM406" s="135"/>
      <c r="BN406" s="169">
        <f t="shared" si="115"/>
        <v>42</v>
      </c>
    </row>
    <row r="407" spans="1:66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05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06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07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04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08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09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10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11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12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13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14"/>
        <v>45</v>
      </c>
      <c r="BI407" s="135">
        <v>45</v>
      </c>
      <c r="BJ407" s="135">
        <v>45</v>
      </c>
      <c r="BK407" s="135"/>
      <c r="BL407" s="135"/>
      <c r="BM407" s="135"/>
      <c r="BN407" s="169">
        <f t="shared" si="115"/>
        <v>45</v>
      </c>
    </row>
    <row r="408" spans="1:66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05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06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07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04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08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09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10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11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12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13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14"/>
        <v>5</v>
      </c>
      <c r="BI408" s="135">
        <v>5</v>
      </c>
      <c r="BJ408" s="135">
        <v>5</v>
      </c>
      <c r="BK408" s="135"/>
      <c r="BL408" s="135"/>
      <c r="BM408" s="135"/>
      <c r="BN408" s="169">
        <f t="shared" si="115"/>
        <v>5</v>
      </c>
    </row>
    <row r="409" spans="1:66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05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06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07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04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08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09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10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11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12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13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14"/>
        <v>4.4000000000000004</v>
      </c>
      <c r="BI409" s="135">
        <v>4.4000000000000004</v>
      </c>
      <c r="BJ409" s="135">
        <v>4.4000000000000004</v>
      </c>
      <c r="BK409" s="135"/>
      <c r="BL409" s="135"/>
      <c r="BM409" s="135"/>
      <c r="BN409" s="169">
        <f t="shared" si="115"/>
        <v>4.4000000000000004</v>
      </c>
    </row>
    <row r="410" spans="1:66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05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06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07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04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08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09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10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11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12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13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14"/>
        <v>3.5</v>
      </c>
      <c r="BI410" s="135">
        <v>3.5</v>
      </c>
      <c r="BJ410" s="135">
        <v>3.5</v>
      </c>
      <c r="BK410" s="135"/>
      <c r="BL410" s="135"/>
      <c r="BM410" s="135"/>
      <c r="BN410" s="169">
        <f t="shared" si="115"/>
        <v>3.5</v>
      </c>
    </row>
    <row r="411" spans="1:66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05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06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07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04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08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09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10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11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12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13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14"/>
        <v>17</v>
      </c>
      <c r="BI411" s="135">
        <v>17</v>
      </c>
      <c r="BJ411" s="135">
        <v>17</v>
      </c>
      <c r="BK411" s="135"/>
      <c r="BL411" s="135"/>
      <c r="BM411" s="135"/>
      <c r="BN411" s="169">
        <f t="shared" si="115"/>
        <v>17</v>
      </c>
    </row>
    <row r="412" spans="1:66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05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06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07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04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08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09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10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11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12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13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14"/>
        <v>18</v>
      </c>
      <c r="BI412" s="135">
        <v>18</v>
      </c>
      <c r="BJ412" s="135">
        <v>18</v>
      </c>
      <c r="BK412" s="135"/>
      <c r="BL412" s="135"/>
      <c r="BM412" s="135"/>
      <c r="BN412" s="169">
        <f t="shared" si="115"/>
        <v>18</v>
      </c>
    </row>
    <row r="413" spans="1:66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05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06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07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04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08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09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10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11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12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13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14"/>
        <v>15</v>
      </c>
      <c r="BI413" s="135">
        <v>15</v>
      </c>
      <c r="BJ413" s="135">
        <v>15</v>
      </c>
      <c r="BK413" s="135"/>
      <c r="BL413" s="135"/>
      <c r="BM413" s="135"/>
      <c r="BN413" s="169">
        <f t="shared" si="115"/>
        <v>15</v>
      </c>
    </row>
    <row r="414" spans="1:66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05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06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07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04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08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09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10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11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12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13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14"/>
        <v>4</v>
      </c>
      <c r="BI414" s="135">
        <v>4</v>
      </c>
      <c r="BJ414" s="135">
        <v>4</v>
      </c>
      <c r="BK414" s="135"/>
      <c r="BL414" s="135"/>
      <c r="BM414" s="135"/>
      <c r="BN414" s="169">
        <f t="shared" si="115"/>
        <v>4</v>
      </c>
    </row>
    <row r="415" spans="1:66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05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06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07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04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08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09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10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11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12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13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14"/>
        <v>2.5</v>
      </c>
      <c r="BI415" s="135">
        <v>3.5</v>
      </c>
      <c r="BJ415" s="135">
        <v>3.5</v>
      </c>
      <c r="BK415" s="135"/>
      <c r="BL415" s="135"/>
      <c r="BM415" s="135"/>
      <c r="BN415" s="169">
        <f t="shared" si="115"/>
        <v>3.5</v>
      </c>
    </row>
    <row r="416" spans="1:66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05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06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07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04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08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09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10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11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12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13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14"/>
        <v>30</v>
      </c>
      <c r="BI416" s="135">
        <v>30</v>
      </c>
      <c r="BJ416" s="135">
        <v>30</v>
      </c>
      <c r="BK416" s="135"/>
      <c r="BL416" s="135"/>
      <c r="BM416" s="135"/>
      <c r="BN416" s="169">
        <f t="shared" si="115"/>
        <v>30</v>
      </c>
    </row>
    <row r="417" spans="1:66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05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06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07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04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08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09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10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11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12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13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14"/>
        <v>7.3250000000000011</v>
      </c>
      <c r="BI417" s="135">
        <v>8.1999999999999993</v>
      </c>
      <c r="BJ417" s="135">
        <v>8.1999999999999993</v>
      </c>
      <c r="BK417" s="135"/>
      <c r="BL417" s="135"/>
      <c r="BM417" s="135"/>
      <c r="BN417" s="169">
        <f t="shared" si="115"/>
        <v>8.1999999999999993</v>
      </c>
    </row>
    <row r="418" spans="1:66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05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06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07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04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08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09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10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11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12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13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14"/>
        <v>10.6</v>
      </c>
      <c r="BI418" s="135">
        <v>10.6</v>
      </c>
      <c r="BJ418" s="135">
        <v>10.6</v>
      </c>
      <c r="BK418" s="135"/>
      <c r="BL418" s="135"/>
      <c r="BM418" s="135"/>
      <c r="BN418" s="169">
        <f t="shared" si="115"/>
        <v>10.6</v>
      </c>
    </row>
    <row r="419" spans="1:66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05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06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07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04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08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09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10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11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12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13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14"/>
        <v>11.5</v>
      </c>
      <c r="BI419" s="135">
        <v>11.5</v>
      </c>
      <c r="BJ419" s="135">
        <v>11.5</v>
      </c>
      <c r="BK419" s="135"/>
      <c r="BL419" s="135"/>
      <c r="BM419" s="135"/>
      <c r="BN419" s="169">
        <f t="shared" si="115"/>
        <v>11.5</v>
      </c>
    </row>
    <row r="420" spans="1:66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</row>
    <row r="421" spans="1:66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05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06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07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04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/>
      <c r="BL421" s="141"/>
      <c r="BM421" s="141"/>
      <c r="BN421" s="169">
        <f>AVERAGE(BI421:BM421)</f>
        <v>10.84</v>
      </c>
    </row>
    <row r="422" spans="1:66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05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06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07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04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/>
      <c r="BL422" s="135"/>
      <c r="BM422" s="135"/>
      <c r="BN422" s="169">
        <f>AVERAGE(BI422:BM422)</f>
        <v>10.94</v>
      </c>
    </row>
    <row r="423" spans="1:66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66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66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66" ht="18.75" customHeight="1" x14ac:dyDescent="0.3"/>
    <row r="427" spans="1:66" ht="18" x14ac:dyDescent="0.25">
      <c r="A427" s="285" t="s">
        <v>45</v>
      </c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285"/>
      <c r="AM427" s="285"/>
      <c r="AN427" s="285"/>
      <c r="AO427" s="285"/>
      <c r="AP427" s="285"/>
      <c r="AQ427" s="285"/>
      <c r="AR427" s="285"/>
      <c r="AS427" s="285"/>
      <c r="AT427" s="285"/>
      <c r="AU427" s="285"/>
      <c r="AV427" s="285"/>
      <c r="AW427" s="285"/>
      <c r="AX427" s="285"/>
      <c r="AY427" s="285"/>
      <c r="AZ427" s="285"/>
      <c r="BA427" s="285"/>
      <c r="BB427" s="285"/>
      <c r="BC427" s="285"/>
      <c r="BD427" s="285"/>
      <c r="BE427" s="285"/>
      <c r="BF427" s="285"/>
      <c r="BG427" s="285"/>
      <c r="BH427" s="285"/>
      <c r="BI427" s="285"/>
      <c r="BJ427" s="285"/>
      <c r="BK427" s="285"/>
      <c r="BL427" s="285"/>
      <c r="BM427" s="285"/>
      <c r="BN427" s="285"/>
    </row>
    <row r="428" spans="1:66" ht="18.75" customHeight="1" x14ac:dyDescent="0.3">
      <c r="A428" s="217"/>
      <c r="B428" s="197"/>
      <c r="C428" s="282" t="s">
        <v>39</v>
      </c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83"/>
      <c r="AT428" s="283"/>
      <c r="AU428" s="283"/>
      <c r="AV428" s="283"/>
      <c r="AW428" s="283"/>
      <c r="AX428" s="283"/>
      <c r="AY428" s="283"/>
      <c r="AZ428" s="283"/>
      <c r="BA428" s="283"/>
      <c r="BB428" s="283"/>
      <c r="BC428" s="283"/>
      <c r="BD428" s="283"/>
      <c r="BE428" s="283"/>
      <c r="BF428" s="283"/>
      <c r="BG428" s="283"/>
      <c r="BH428" s="283"/>
      <c r="BI428" s="283"/>
      <c r="BJ428" s="283"/>
      <c r="BK428" s="283"/>
      <c r="BL428" s="283"/>
      <c r="BM428" s="283"/>
      <c r="BN428" s="284"/>
    </row>
    <row r="429" spans="1:66" ht="18.75" customHeight="1" x14ac:dyDescent="0.3">
      <c r="A429" s="218"/>
      <c r="B429" s="198"/>
      <c r="C429" s="276" t="s">
        <v>139</v>
      </c>
      <c r="D429" s="277"/>
      <c r="E429" s="277"/>
      <c r="F429" s="278"/>
      <c r="G429" s="272" t="s">
        <v>123</v>
      </c>
      <c r="H429" s="279" t="s">
        <v>139</v>
      </c>
      <c r="I429" s="280"/>
      <c r="J429" s="280"/>
      <c r="K429" s="281"/>
      <c r="L429" s="272" t="s">
        <v>123</v>
      </c>
      <c r="M429" s="279" t="s">
        <v>139</v>
      </c>
      <c r="N429" s="280"/>
      <c r="O429" s="280"/>
      <c r="P429" s="281"/>
      <c r="Q429" s="272" t="s">
        <v>123</v>
      </c>
      <c r="R429" s="276" t="s">
        <v>139</v>
      </c>
      <c r="S429" s="277"/>
      <c r="T429" s="277"/>
      <c r="U429" s="277"/>
      <c r="V429" s="278"/>
      <c r="W429" s="272" t="s">
        <v>123</v>
      </c>
      <c r="X429" s="276" t="s">
        <v>139</v>
      </c>
      <c r="Y429" s="277"/>
      <c r="Z429" s="277"/>
      <c r="AA429" s="278"/>
      <c r="AB429" s="272" t="s">
        <v>123</v>
      </c>
      <c r="AC429" s="279" t="s">
        <v>139</v>
      </c>
      <c r="AD429" s="280"/>
      <c r="AE429" s="280"/>
      <c r="AF429" s="281"/>
      <c r="AG429" s="272" t="s">
        <v>123</v>
      </c>
      <c r="AH429" s="279" t="s">
        <v>139</v>
      </c>
      <c r="AI429" s="280"/>
      <c r="AJ429" s="280"/>
      <c r="AK429" s="280"/>
      <c r="AL429" s="281"/>
      <c r="AM429" s="272" t="s">
        <v>123</v>
      </c>
      <c r="AN429" s="279" t="s">
        <v>139</v>
      </c>
      <c r="AO429" s="280"/>
      <c r="AP429" s="280"/>
      <c r="AQ429" s="281"/>
      <c r="AR429" s="272" t="s">
        <v>123</v>
      </c>
      <c r="AS429" s="279" t="s">
        <v>139</v>
      </c>
      <c r="AT429" s="280"/>
      <c r="AU429" s="280"/>
      <c r="AV429" s="280"/>
      <c r="AW429" s="253"/>
      <c r="AX429" s="272" t="s">
        <v>123</v>
      </c>
      <c r="AY429" s="279" t="s">
        <v>139</v>
      </c>
      <c r="AZ429" s="280"/>
      <c r="BA429" s="280"/>
      <c r="BB429" s="281"/>
      <c r="BC429" s="272" t="s">
        <v>123</v>
      </c>
      <c r="BD429" s="270" t="s">
        <v>139</v>
      </c>
      <c r="BE429" s="271"/>
      <c r="BF429" s="271"/>
      <c r="BG429" s="271"/>
      <c r="BH429" s="272" t="s">
        <v>123</v>
      </c>
      <c r="BI429" s="270" t="s">
        <v>139</v>
      </c>
      <c r="BJ429" s="271"/>
      <c r="BK429" s="271"/>
      <c r="BL429" s="271"/>
      <c r="BM429" s="271"/>
      <c r="BN429" s="272" t="s">
        <v>123</v>
      </c>
    </row>
    <row r="430" spans="1:66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73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73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73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73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73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3"/>
    </row>
    <row r="431" spans="1:66" ht="18" customHeight="1" x14ac:dyDescent="0.25">
      <c r="A431" s="274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</row>
    <row r="432" spans="1:66" ht="18" customHeight="1" x14ac:dyDescent="0.25">
      <c r="A432" s="275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1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/>
      <c r="BL432" s="135"/>
      <c r="BM432" s="135"/>
      <c r="BN432" s="169">
        <f>AVERAGE(BI432:BM432)</f>
        <v>4.75</v>
      </c>
    </row>
    <row r="433" spans="1:66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1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1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1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1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/>
      <c r="BL433" s="135"/>
      <c r="BM433" s="135"/>
      <c r="BN433" s="169">
        <f>AVERAGE(BI433:BM433)</f>
        <v>4.5</v>
      </c>
    </row>
    <row r="434" spans="1:66" ht="18" customHeight="1" x14ac:dyDescent="0.25">
      <c r="A434" s="274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</row>
    <row r="435" spans="1:66" ht="18" customHeight="1" x14ac:dyDescent="0.25">
      <c r="A435" s="275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1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1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1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1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2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2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2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2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2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2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26">AVERAGE(BD435:BG435)</f>
        <v>3</v>
      </c>
      <c r="BI435" s="135">
        <v>3</v>
      </c>
      <c r="BJ435" s="135">
        <v>3</v>
      </c>
      <c r="BK435" s="135"/>
      <c r="BL435" s="135"/>
      <c r="BM435" s="135"/>
      <c r="BN435" s="169">
        <f t="shared" ref="BN435:BN461" si="127">AVERAGE(BI435:BM435)</f>
        <v>3</v>
      </c>
    </row>
    <row r="436" spans="1:66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1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1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1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1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2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2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2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2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2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2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26"/>
        <v>3</v>
      </c>
      <c r="BI436" s="135">
        <v>3</v>
      </c>
      <c r="BJ436" s="135">
        <v>3</v>
      </c>
      <c r="BK436" s="135"/>
      <c r="BL436" s="135"/>
      <c r="BM436" s="135"/>
      <c r="BN436" s="169">
        <f t="shared" si="127"/>
        <v>3</v>
      </c>
    </row>
    <row r="437" spans="1:66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1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1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1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1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2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2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2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2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2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2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26"/>
        <v>12.5</v>
      </c>
      <c r="BI437" s="135">
        <v>15</v>
      </c>
      <c r="BJ437" s="135">
        <v>16</v>
      </c>
      <c r="BK437" s="135"/>
      <c r="BL437" s="135"/>
      <c r="BM437" s="135"/>
      <c r="BN437" s="169">
        <f t="shared" si="127"/>
        <v>15.5</v>
      </c>
    </row>
    <row r="438" spans="1:66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1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1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1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1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2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2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2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2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2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2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26"/>
        <v>10</v>
      </c>
      <c r="BI438" s="135">
        <v>12</v>
      </c>
      <c r="BJ438" s="135">
        <v>15</v>
      </c>
      <c r="BK438" s="135"/>
      <c r="BL438" s="135"/>
      <c r="BM438" s="135"/>
      <c r="BN438" s="169">
        <f t="shared" si="127"/>
        <v>13.5</v>
      </c>
    </row>
    <row r="439" spans="1:66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1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1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1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1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2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2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2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2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2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2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26"/>
        <v>7</v>
      </c>
      <c r="BI439" s="135">
        <v>7</v>
      </c>
      <c r="BJ439" s="135">
        <v>7</v>
      </c>
      <c r="BK439" s="135"/>
      <c r="BL439" s="135"/>
      <c r="BM439" s="135"/>
      <c r="BN439" s="169">
        <f t="shared" si="127"/>
        <v>7</v>
      </c>
    </row>
    <row r="440" spans="1:66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1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1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1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1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2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2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2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2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2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2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26"/>
        <v>17</v>
      </c>
      <c r="BI440" s="135">
        <v>17</v>
      </c>
      <c r="BJ440" s="135">
        <v>17</v>
      </c>
      <c r="BK440" s="135"/>
      <c r="BL440" s="135"/>
      <c r="BM440" s="135"/>
      <c r="BN440" s="169">
        <f t="shared" si="127"/>
        <v>17</v>
      </c>
    </row>
    <row r="441" spans="1:66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1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1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1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1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2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2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2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2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2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2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26"/>
        <v>14</v>
      </c>
      <c r="BI441" s="135">
        <v>14</v>
      </c>
      <c r="BJ441" s="135">
        <v>14</v>
      </c>
      <c r="BK441" s="135"/>
      <c r="BL441" s="135"/>
      <c r="BM441" s="135"/>
      <c r="BN441" s="169">
        <f t="shared" si="127"/>
        <v>14</v>
      </c>
    </row>
    <row r="442" spans="1:66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1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1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1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1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2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2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2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2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2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2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26"/>
        <v>18</v>
      </c>
      <c r="BI442" s="135">
        <v>18</v>
      </c>
      <c r="BJ442" s="135">
        <v>18</v>
      </c>
      <c r="BK442" s="135"/>
      <c r="BL442" s="135"/>
      <c r="BM442" s="135"/>
      <c r="BN442" s="169">
        <f t="shared" si="127"/>
        <v>18</v>
      </c>
    </row>
    <row r="443" spans="1:66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1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1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1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1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2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2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2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2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2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2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26"/>
        <v>95</v>
      </c>
      <c r="BI443" s="135">
        <v>95</v>
      </c>
      <c r="BJ443" s="135">
        <v>95</v>
      </c>
      <c r="BK443" s="135"/>
      <c r="BL443" s="135"/>
      <c r="BM443" s="135"/>
      <c r="BN443" s="169">
        <f t="shared" si="127"/>
        <v>95</v>
      </c>
    </row>
    <row r="444" spans="1:66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1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1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1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1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2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2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2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2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2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2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26"/>
        <v>95</v>
      </c>
      <c r="BI444" s="135">
        <v>95</v>
      </c>
      <c r="BJ444" s="135">
        <v>95</v>
      </c>
      <c r="BK444" s="135"/>
      <c r="BL444" s="135"/>
      <c r="BM444" s="135"/>
      <c r="BN444" s="169">
        <f t="shared" si="127"/>
        <v>95</v>
      </c>
    </row>
    <row r="445" spans="1:66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1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1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1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1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2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2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2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2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2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2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26"/>
        <v>7</v>
      </c>
      <c r="BI445" s="135">
        <v>7</v>
      </c>
      <c r="BJ445" s="135">
        <v>7</v>
      </c>
      <c r="BK445" s="135"/>
      <c r="BL445" s="135"/>
      <c r="BM445" s="135"/>
      <c r="BN445" s="169">
        <f t="shared" si="127"/>
        <v>7</v>
      </c>
    </row>
    <row r="446" spans="1:66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1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1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1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1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2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2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2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2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2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2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26"/>
        <v>11.25</v>
      </c>
      <c r="BI446" s="135">
        <v>11</v>
      </c>
      <c r="BJ446" s="135">
        <v>12</v>
      </c>
      <c r="BK446" s="135"/>
      <c r="BL446" s="135"/>
      <c r="BM446" s="135"/>
      <c r="BN446" s="169">
        <f t="shared" si="127"/>
        <v>11.5</v>
      </c>
    </row>
    <row r="447" spans="1:66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1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1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1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1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2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2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2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2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2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2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26"/>
        <v>11</v>
      </c>
      <c r="BI447" s="135">
        <v>11</v>
      </c>
      <c r="BJ447" s="135">
        <v>11</v>
      </c>
      <c r="BK447" s="135"/>
      <c r="BL447" s="135"/>
      <c r="BM447" s="135"/>
      <c r="BN447" s="169">
        <f t="shared" si="127"/>
        <v>11</v>
      </c>
    </row>
    <row r="448" spans="1:66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1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1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1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1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2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2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2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2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2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2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26"/>
        <v>45</v>
      </c>
      <c r="BI448" s="135">
        <v>45</v>
      </c>
      <c r="BJ448" s="135">
        <v>45</v>
      </c>
      <c r="BK448" s="135"/>
      <c r="BL448" s="135"/>
      <c r="BM448" s="135"/>
      <c r="BN448" s="169">
        <f t="shared" si="127"/>
        <v>45</v>
      </c>
    </row>
    <row r="449" spans="1:66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1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1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1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1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2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2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2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2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2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2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26"/>
        <v>45</v>
      </c>
      <c r="BI449" s="135">
        <v>45</v>
      </c>
      <c r="BJ449" s="135">
        <v>45</v>
      </c>
      <c r="BK449" s="135"/>
      <c r="BL449" s="135"/>
      <c r="BM449" s="135"/>
      <c r="BN449" s="169">
        <f t="shared" si="127"/>
        <v>45</v>
      </c>
    </row>
    <row r="450" spans="1:66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1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1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1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1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2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2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2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2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2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2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26"/>
        <v>5.2</v>
      </c>
      <c r="BI450" s="135">
        <v>5.2</v>
      </c>
      <c r="BJ450" s="135">
        <v>5.2</v>
      </c>
      <c r="BK450" s="135"/>
      <c r="BL450" s="135"/>
      <c r="BM450" s="135"/>
      <c r="BN450" s="169">
        <f t="shared" si="127"/>
        <v>5.2</v>
      </c>
    </row>
    <row r="451" spans="1:66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1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1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1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1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2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2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2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2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2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2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26"/>
        <v>4.55</v>
      </c>
      <c r="BI451" s="135">
        <v>4.55</v>
      </c>
      <c r="BJ451" s="135">
        <v>4.55</v>
      </c>
      <c r="BK451" s="135"/>
      <c r="BL451" s="135"/>
      <c r="BM451" s="135"/>
      <c r="BN451" s="169">
        <f t="shared" si="127"/>
        <v>4.55</v>
      </c>
    </row>
    <row r="452" spans="1:66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1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1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1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1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2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2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2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2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2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2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26"/>
        <v>4.5</v>
      </c>
      <c r="BI452" s="135">
        <v>4.5</v>
      </c>
      <c r="BJ452" s="135">
        <v>4.5</v>
      </c>
      <c r="BK452" s="135"/>
      <c r="BL452" s="135"/>
      <c r="BM452" s="135"/>
      <c r="BN452" s="169">
        <f t="shared" si="127"/>
        <v>4.5</v>
      </c>
    </row>
    <row r="453" spans="1:66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1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1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1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1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2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2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2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2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2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2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26"/>
        <v>17</v>
      </c>
      <c r="BI453" s="135">
        <v>17</v>
      </c>
      <c r="BJ453" s="135">
        <v>18</v>
      </c>
      <c r="BK453" s="135"/>
      <c r="BL453" s="135"/>
      <c r="BM453" s="135"/>
      <c r="BN453" s="169">
        <f t="shared" si="127"/>
        <v>17.5</v>
      </c>
    </row>
    <row r="454" spans="1:66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1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1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1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1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2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2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2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2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2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2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26"/>
        <v>15.5</v>
      </c>
      <c r="BI454" s="135">
        <v>15</v>
      </c>
      <c r="BJ454" s="135">
        <v>15</v>
      </c>
      <c r="BK454" s="135"/>
      <c r="BL454" s="135"/>
      <c r="BM454" s="135"/>
      <c r="BN454" s="169">
        <f t="shared" si="127"/>
        <v>15</v>
      </c>
    </row>
    <row r="455" spans="1:66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1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1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1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1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2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2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2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2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2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2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26"/>
        <v>15</v>
      </c>
      <c r="BI455" s="135">
        <v>15</v>
      </c>
      <c r="BJ455" s="135">
        <v>15</v>
      </c>
      <c r="BK455" s="135"/>
      <c r="BL455" s="135"/>
      <c r="BM455" s="135"/>
      <c r="BN455" s="169">
        <f t="shared" si="127"/>
        <v>15</v>
      </c>
    </row>
    <row r="456" spans="1:66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1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1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1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1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2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2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2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2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2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2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26"/>
        <v>3.8</v>
      </c>
      <c r="BI456" s="135">
        <v>3.8</v>
      </c>
      <c r="BJ456" s="135">
        <v>3.8</v>
      </c>
      <c r="BK456" s="135"/>
      <c r="BL456" s="135"/>
      <c r="BM456" s="135"/>
      <c r="BN456" s="169">
        <f t="shared" si="127"/>
        <v>3.8</v>
      </c>
    </row>
    <row r="457" spans="1:66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1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1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1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1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2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2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2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2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2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2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26"/>
        <v>3</v>
      </c>
      <c r="BI457" s="135">
        <v>3</v>
      </c>
      <c r="BJ457" s="135">
        <v>3</v>
      </c>
      <c r="BK457" s="135"/>
      <c r="BL457" s="135"/>
      <c r="BM457" s="135"/>
      <c r="BN457" s="169">
        <f t="shared" si="127"/>
        <v>3</v>
      </c>
    </row>
    <row r="458" spans="1:66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1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1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1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1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2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2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2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2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2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2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26"/>
        <v>30</v>
      </c>
      <c r="BI458" s="135">
        <v>30</v>
      </c>
      <c r="BJ458" s="135">
        <v>30</v>
      </c>
      <c r="BK458" s="135"/>
      <c r="BL458" s="135"/>
      <c r="BM458" s="135"/>
      <c r="BN458" s="169">
        <f t="shared" si="127"/>
        <v>30</v>
      </c>
    </row>
    <row r="459" spans="1:66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1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1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1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1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2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2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2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2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2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2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26"/>
        <v>7.55</v>
      </c>
      <c r="BI459" s="135">
        <v>9</v>
      </c>
      <c r="BJ459" s="135">
        <v>9</v>
      </c>
      <c r="BK459" s="135"/>
      <c r="BL459" s="135"/>
      <c r="BM459" s="135"/>
      <c r="BN459" s="169">
        <f t="shared" si="127"/>
        <v>9</v>
      </c>
    </row>
    <row r="460" spans="1:66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1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1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1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1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2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2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2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2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2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2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26"/>
        <v>10.875</v>
      </c>
      <c r="BI460" s="135">
        <v>10</v>
      </c>
      <c r="BJ460" s="135">
        <v>10</v>
      </c>
      <c r="BK460" s="135"/>
      <c r="BL460" s="135"/>
      <c r="BM460" s="135"/>
      <c r="BN460" s="169">
        <f t="shared" si="127"/>
        <v>10</v>
      </c>
    </row>
    <row r="461" spans="1:66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1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1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1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1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2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2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2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2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2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2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26"/>
        <v>11</v>
      </c>
      <c r="BI461" s="135">
        <v>11</v>
      </c>
      <c r="BJ461" s="135">
        <v>11</v>
      </c>
      <c r="BK461" s="135"/>
      <c r="BL461" s="135"/>
      <c r="BM461" s="135"/>
      <c r="BN461" s="169">
        <f t="shared" si="127"/>
        <v>11</v>
      </c>
    </row>
    <row r="462" spans="1:66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</row>
    <row r="463" spans="1:66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1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1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1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1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/>
      <c r="BL463" s="141"/>
      <c r="BM463" s="141"/>
      <c r="BN463" s="169">
        <f>AVERAGE(BI463:BM463)</f>
        <v>10.84</v>
      </c>
    </row>
    <row r="464" spans="1:66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1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1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1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1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/>
      <c r="BL464" s="135"/>
      <c r="BM464" s="135"/>
      <c r="BN464" s="169">
        <f>AVERAGE(BI464:BM464)</f>
        <v>10.94</v>
      </c>
    </row>
    <row r="465" spans="1:66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66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66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66" ht="18.75" customHeight="1" x14ac:dyDescent="0.3"/>
    <row r="469" spans="1:66" ht="18" x14ac:dyDescent="0.25">
      <c r="A469" s="285" t="s">
        <v>45</v>
      </c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  <c r="AY469" s="285"/>
      <c r="AZ469" s="285"/>
      <c r="BA469" s="285"/>
      <c r="BB469" s="285"/>
      <c r="BC469" s="285"/>
      <c r="BD469" s="285"/>
      <c r="BE469" s="285"/>
      <c r="BF469" s="285"/>
      <c r="BG469" s="285"/>
      <c r="BH469" s="285"/>
      <c r="BI469" s="285"/>
      <c r="BJ469" s="285"/>
      <c r="BK469" s="285"/>
      <c r="BL469" s="285"/>
      <c r="BM469" s="285"/>
      <c r="BN469" s="285"/>
    </row>
    <row r="470" spans="1:66" ht="18.75" customHeight="1" x14ac:dyDescent="0.3">
      <c r="A470" s="217"/>
      <c r="B470" s="197"/>
      <c r="C470" s="282" t="s">
        <v>40</v>
      </c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  <c r="AC470" s="283"/>
      <c r="AD470" s="283"/>
      <c r="AE470" s="283"/>
      <c r="AF470" s="283"/>
      <c r="AG470" s="283"/>
      <c r="AH470" s="283"/>
      <c r="AI470" s="283"/>
      <c r="AJ470" s="283"/>
      <c r="AK470" s="283"/>
      <c r="AL470" s="283"/>
      <c r="AM470" s="283"/>
      <c r="AN470" s="283"/>
      <c r="AO470" s="283"/>
      <c r="AP470" s="283"/>
      <c r="AQ470" s="283"/>
      <c r="AR470" s="283"/>
      <c r="AS470" s="283"/>
      <c r="AT470" s="283"/>
      <c r="AU470" s="283"/>
      <c r="AV470" s="283"/>
      <c r="AW470" s="283"/>
      <c r="AX470" s="283"/>
      <c r="AY470" s="283"/>
      <c r="AZ470" s="283"/>
      <c r="BA470" s="283"/>
      <c r="BB470" s="283"/>
      <c r="BC470" s="283"/>
      <c r="BD470" s="283"/>
      <c r="BE470" s="283"/>
      <c r="BF470" s="283"/>
      <c r="BG470" s="283"/>
      <c r="BH470" s="283"/>
      <c r="BI470" s="283"/>
      <c r="BJ470" s="283"/>
      <c r="BK470" s="283"/>
      <c r="BL470" s="283"/>
      <c r="BM470" s="283"/>
      <c r="BN470" s="284"/>
    </row>
    <row r="471" spans="1:66" ht="18.75" customHeight="1" x14ac:dyDescent="0.3">
      <c r="A471" s="218"/>
      <c r="B471" s="198"/>
      <c r="C471" s="276" t="s">
        <v>139</v>
      </c>
      <c r="D471" s="277"/>
      <c r="E471" s="277"/>
      <c r="F471" s="278"/>
      <c r="G471" s="272" t="s">
        <v>123</v>
      </c>
      <c r="H471" s="279" t="s">
        <v>139</v>
      </c>
      <c r="I471" s="280"/>
      <c r="J471" s="280"/>
      <c r="K471" s="281"/>
      <c r="L471" s="272" t="s">
        <v>123</v>
      </c>
      <c r="M471" s="279" t="s">
        <v>139</v>
      </c>
      <c r="N471" s="280"/>
      <c r="O471" s="280"/>
      <c r="P471" s="281"/>
      <c r="Q471" s="272" t="s">
        <v>123</v>
      </c>
      <c r="R471" s="276" t="s">
        <v>139</v>
      </c>
      <c r="S471" s="277"/>
      <c r="T471" s="277"/>
      <c r="U471" s="277"/>
      <c r="V471" s="278"/>
      <c r="W471" s="272" t="s">
        <v>123</v>
      </c>
      <c r="X471" s="276" t="s">
        <v>139</v>
      </c>
      <c r="Y471" s="277"/>
      <c r="Z471" s="277"/>
      <c r="AA471" s="278"/>
      <c r="AB471" s="272" t="s">
        <v>123</v>
      </c>
      <c r="AC471" s="279" t="s">
        <v>139</v>
      </c>
      <c r="AD471" s="280"/>
      <c r="AE471" s="280"/>
      <c r="AF471" s="281"/>
      <c r="AG471" s="272" t="s">
        <v>123</v>
      </c>
      <c r="AH471" s="279" t="s">
        <v>139</v>
      </c>
      <c r="AI471" s="280"/>
      <c r="AJ471" s="280"/>
      <c r="AK471" s="280"/>
      <c r="AL471" s="281"/>
      <c r="AM471" s="272" t="s">
        <v>123</v>
      </c>
      <c r="AN471" s="279" t="s">
        <v>139</v>
      </c>
      <c r="AO471" s="280"/>
      <c r="AP471" s="280"/>
      <c r="AQ471" s="281"/>
      <c r="AR471" s="272" t="s">
        <v>123</v>
      </c>
      <c r="AS471" s="279" t="s">
        <v>139</v>
      </c>
      <c r="AT471" s="280"/>
      <c r="AU471" s="280"/>
      <c r="AV471" s="280"/>
      <c r="AW471" s="253"/>
      <c r="AX471" s="272" t="s">
        <v>123</v>
      </c>
      <c r="AY471" s="279" t="s">
        <v>139</v>
      </c>
      <c r="AZ471" s="280"/>
      <c r="BA471" s="280"/>
      <c r="BB471" s="281"/>
      <c r="BC471" s="272" t="s">
        <v>123</v>
      </c>
      <c r="BD471" s="270" t="s">
        <v>139</v>
      </c>
      <c r="BE471" s="271"/>
      <c r="BF471" s="271"/>
      <c r="BG471" s="271"/>
      <c r="BH471" s="272" t="s">
        <v>123</v>
      </c>
      <c r="BI471" s="270" t="s">
        <v>139</v>
      </c>
      <c r="BJ471" s="271"/>
      <c r="BK471" s="271"/>
      <c r="BL471" s="271"/>
      <c r="BM471" s="271"/>
      <c r="BN471" s="272" t="s">
        <v>123</v>
      </c>
    </row>
    <row r="472" spans="1:66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73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73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73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73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73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3"/>
    </row>
    <row r="473" spans="1:66" ht="18" customHeight="1" x14ac:dyDescent="0.25">
      <c r="A473" s="274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</row>
    <row r="474" spans="1:66" ht="18" customHeight="1" x14ac:dyDescent="0.25">
      <c r="A474" s="275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28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/>
      <c r="BL474" s="135"/>
      <c r="BM474" s="135"/>
      <c r="BN474" s="169">
        <f>AVERAGE(BI474:BM474)</f>
        <v>4.5</v>
      </c>
    </row>
    <row r="475" spans="1:66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29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30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31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28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/>
      <c r="BL475" s="135"/>
      <c r="BM475" s="135"/>
      <c r="BN475" s="169">
        <f>AVERAGE(BI475:BM475)</f>
        <v>3</v>
      </c>
    </row>
    <row r="476" spans="1:66" ht="18" customHeight="1" x14ac:dyDescent="0.25">
      <c r="A476" s="274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</row>
    <row r="477" spans="1:66" ht="18" customHeight="1" x14ac:dyDescent="0.25">
      <c r="A477" s="275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29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30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31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28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32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33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34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35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36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37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38">AVERAGE(BD477:BG477)</f>
        <v>2.0499999999999998</v>
      </c>
      <c r="BI477" s="135">
        <v>2</v>
      </c>
      <c r="BJ477" s="135">
        <v>2</v>
      </c>
      <c r="BK477" s="135"/>
      <c r="BL477" s="135"/>
      <c r="BM477" s="135"/>
      <c r="BN477" s="169">
        <f t="shared" ref="BN477:BN503" si="139">AVERAGE(BI477:BM477)</f>
        <v>2</v>
      </c>
    </row>
    <row r="478" spans="1:66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29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30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31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28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32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33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34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35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36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37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38"/>
        <v>2.2999999999999998</v>
      </c>
      <c r="BI478" s="135">
        <v>2</v>
      </c>
      <c r="BJ478" s="135">
        <v>2</v>
      </c>
      <c r="BK478" s="135"/>
      <c r="BL478" s="135"/>
      <c r="BM478" s="135"/>
      <c r="BN478" s="169">
        <f t="shared" si="139"/>
        <v>2</v>
      </c>
    </row>
    <row r="479" spans="1:66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29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30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31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28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32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33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34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35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36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37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38"/>
        <v>10.5</v>
      </c>
      <c r="BI479" s="135">
        <v>12</v>
      </c>
      <c r="BJ479" s="135">
        <v>14</v>
      </c>
      <c r="BK479" s="135"/>
      <c r="BL479" s="135"/>
      <c r="BM479" s="135"/>
      <c r="BN479" s="169">
        <f t="shared" si="139"/>
        <v>13</v>
      </c>
    </row>
    <row r="480" spans="1:66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29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30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31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28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32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33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34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35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36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37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38"/>
        <v>9.75</v>
      </c>
      <c r="BI480" s="135">
        <v>10</v>
      </c>
      <c r="BJ480" s="135">
        <v>12</v>
      </c>
      <c r="BK480" s="135"/>
      <c r="BL480" s="135"/>
      <c r="BM480" s="135"/>
      <c r="BN480" s="169">
        <f t="shared" si="139"/>
        <v>11</v>
      </c>
    </row>
    <row r="481" spans="1:66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29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30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31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28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32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33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34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35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36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37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38"/>
        <v>5</v>
      </c>
      <c r="BI481" s="135">
        <v>5</v>
      </c>
      <c r="BJ481" s="135">
        <v>5</v>
      </c>
      <c r="BK481" s="135"/>
      <c r="BL481" s="135"/>
      <c r="BM481" s="135"/>
      <c r="BN481" s="169">
        <f t="shared" si="139"/>
        <v>5</v>
      </c>
    </row>
    <row r="482" spans="1:66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29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30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31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28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32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33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34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35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36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37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38"/>
        <v>17</v>
      </c>
      <c r="BI482" s="135">
        <v>17</v>
      </c>
      <c r="BJ482" s="135">
        <v>17</v>
      </c>
      <c r="BK482" s="135"/>
      <c r="BL482" s="135"/>
      <c r="BM482" s="135"/>
      <c r="BN482" s="169">
        <f t="shared" si="139"/>
        <v>17</v>
      </c>
    </row>
    <row r="483" spans="1:66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29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30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31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28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32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33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34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35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36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37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38"/>
        <v>14</v>
      </c>
      <c r="BI483" s="135">
        <v>14</v>
      </c>
      <c r="BJ483" s="135">
        <v>14</v>
      </c>
      <c r="BK483" s="135"/>
      <c r="BL483" s="135"/>
      <c r="BM483" s="135"/>
      <c r="BN483" s="169">
        <f t="shared" si="139"/>
        <v>14</v>
      </c>
    </row>
    <row r="484" spans="1:66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29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30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31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28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32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33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34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35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36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37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38"/>
        <v>16</v>
      </c>
      <c r="BI484" s="135">
        <v>16</v>
      </c>
      <c r="BJ484" s="135">
        <v>16</v>
      </c>
      <c r="BK484" s="135"/>
      <c r="BL484" s="135"/>
      <c r="BM484" s="135"/>
      <c r="BN484" s="169">
        <f t="shared" si="139"/>
        <v>16</v>
      </c>
    </row>
    <row r="485" spans="1:66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29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30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31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28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32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33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34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35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36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37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38"/>
        <v>90</v>
      </c>
      <c r="BI485" s="135">
        <v>90</v>
      </c>
      <c r="BJ485" s="135">
        <v>90</v>
      </c>
      <c r="BK485" s="135"/>
      <c r="BL485" s="135"/>
      <c r="BM485" s="135"/>
      <c r="BN485" s="169">
        <f t="shared" si="139"/>
        <v>90</v>
      </c>
    </row>
    <row r="486" spans="1:66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29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30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31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28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32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33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34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35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36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37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38"/>
        <v>95</v>
      </c>
      <c r="BI486" s="135">
        <v>95</v>
      </c>
      <c r="BJ486" s="135">
        <v>95</v>
      </c>
      <c r="BK486" s="135"/>
      <c r="BL486" s="135"/>
      <c r="BM486" s="135"/>
      <c r="BN486" s="169">
        <f t="shared" si="139"/>
        <v>95</v>
      </c>
    </row>
    <row r="487" spans="1:66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29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30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31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28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32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33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34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35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36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37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38"/>
        <v>6</v>
      </c>
      <c r="BI487" s="135">
        <v>6</v>
      </c>
      <c r="BJ487" s="135">
        <v>6</v>
      </c>
      <c r="BK487" s="135"/>
      <c r="BL487" s="135"/>
      <c r="BM487" s="135"/>
      <c r="BN487" s="169">
        <f t="shared" si="139"/>
        <v>6</v>
      </c>
    </row>
    <row r="488" spans="1:66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29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30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31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28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32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33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34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35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36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37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38"/>
        <v>12</v>
      </c>
      <c r="BI488" s="135">
        <v>12</v>
      </c>
      <c r="BJ488" s="135">
        <v>12</v>
      </c>
      <c r="BK488" s="135"/>
      <c r="BL488" s="135"/>
      <c r="BM488" s="135"/>
      <c r="BN488" s="169">
        <f t="shared" si="139"/>
        <v>12</v>
      </c>
    </row>
    <row r="489" spans="1:66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29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30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31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28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32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33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34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35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36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37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38"/>
        <v>11</v>
      </c>
      <c r="BI489" s="135">
        <v>11</v>
      </c>
      <c r="BJ489" s="135">
        <v>11</v>
      </c>
      <c r="BK489" s="135"/>
      <c r="BL489" s="135"/>
      <c r="BM489" s="135"/>
      <c r="BN489" s="169">
        <f t="shared" si="139"/>
        <v>11</v>
      </c>
    </row>
    <row r="490" spans="1:66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29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30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31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28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32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33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34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35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36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37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38"/>
        <v>45</v>
      </c>
      <c r="BI490" s="135">
        <v>45</v>
      </c>
      <c r="BJ490" s="135">
        <v>45</v>
      </c>
      <c r="BK490" s="135"/>
      <c r="BL490" s="135"/>
      <c r="BM490" s="135"/>
      <c r="BN490" s="169">
        <f t="shared" si="139"/>
        <v>45</v>
      </c>
    </row>
    <row r="491" spans="1:66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29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30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31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28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32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33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34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35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36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37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38"/>
        <v>48</v>
      </c>
      <c r="BI491" s="135">
        <v>48</v>
      </c>
      <c r="BJ491" s="135">
        <v>48</v>
      </c>
      <c r="BK491" s="135"/>
      <c r="BL491" s="135"/>
      <c r="BM491" s="135"/>
      <c r="BN491" s="169">
        <f t="shared" si="139"/>
        <v>48</v>
      </c>
    </row>
    <row r="492" spans="1:66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29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30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31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28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32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33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34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35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36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37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38"/>
        <v>4.9749999999999996</v>
      </c>
      <c r="BI492" s="135">
        <v>4.9000000000000004</v>
      </c>
      <c r="BJ492" s="135">
        <v>4.9000000000000004</v>
      </c>
      <c r="BK492" s="135"/>
      <c r="BL492" s="135"/>
      <c r="BM492" s="135"/>
      <c r="BN492" s="169">
        <f t="shared" si="139"/>
        <v>4.9000000000000004</v>
      </c>
    </row>
    <row r="493" spans="1:66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29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30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31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28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32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33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34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35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36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37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38"/>
        <v>4.0999999999999996</v>
      </c>
      <c r="BI493" s="135">
        <v>4.0999999999999996</v>
      </c>
      <c r="BJ493" s="135">
        <v>4.0999999999999996</v>
      </c>
      <c r="BK493" s="135"/>
      <c r="BL493" s="135"/>
      <c r="BM493" s="135"/>
      <c r="BN493" s="169">
        <f t="shared" si="139"/>
        <v>4.0999999999999996</v>
      </c>
    </row>
    <row r="494" spans="1:66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29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30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31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28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32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33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34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35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36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37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38"/>
        <v>3.25</v>
      </c>
      <c r="BI494" s="135">
        <v>3.5</v>
      </c>
      <c r="BJ494" s="135">
        <v>3.5</v>
      </c>
      <c r="BK494" s="135"/>
      <c r="BL494" s="135"/>
      <c r="BM494" s="135"/>
      <c r="BN494" s="169">
        <f t="shared" si="139"/>
        <v>3.5</v>
      </c>
    </row>
    <row r="495" spans="1:66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29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30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31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28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32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33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34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35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36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37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38"/>
        <v>18</v>
      </c>
      <c r="BI495" s="135">
        <v>18</v>
      </c>
      <c r="BJ495" s="135">
        <v>18</v>
      </c>
      <c r="BK495" s="135"/>
      <c r="BL495" s="135"/>
      <c r="BM495" s="135"/>
      <c r="BN495" s="169">
        <f t="shared" si="139"/>
        <v>18</v>
      </c>
    </row>
    <row r="496" spans="1:66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29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30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31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28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32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33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34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35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36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37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38"/>
        <v>18</v>
      </c>
      <c r="BI496" s="135">
        <v>18</v>
      </c>
      <c r="BJ496" s="135">
        <v>18</v>
      </c>
      <c r="BK496" s="135"/>
      <c r="BL496" s="135"/>
      <c r="BM496" s="135"/>
      <c r="BN496" s="169">
        <f t="shared" si="139"/>
        <v>18</v>
      </c>
    </row>
    <row r="497" spans="1:66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29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30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31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28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32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33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34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35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36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37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38"/>
        <v>16</v>
      </c>
      <c r="BI497" s="135">
        <v>16</v>
      </c>
      <c r="BJ497" s="135">
        <v>16</v>
      </c>
      <c r="BK497" s="135"/>
      <c r="BL497" s="135"/>
      <c r="BM497" s="135"/>
      <c r="BN497" s="169">
        <f t="shared" si="139"/>
        <v>16</v>
      </c>
    </row>
    <row r="498" spans="1:66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29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30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31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28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32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33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34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35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36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37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38"/>
        <v>3.5</v>
      </c>
      <c r="BI498" s="135">
        <v>3.5</v>
      </c>
      <c r="BJ498" s="135">
        <v>3.5</v>
      </c>
      <c r="BK498" s="135"/>
      <c r="BL498" s="135"/>
      <c r="BM498" s="135"/>
      <c r="BN498" s="169">
        <f t="shared" si="139"/>
        <v>3.5</v>
      </c>
    </row>
    <row r="499" spans="1:66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29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30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31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28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32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33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34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35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36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37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38"/>
        <v>3.5</v>
      </c>
      <c r="BI499" s="135">
        <v>3.5</v>
      </c>
      <c r="BJ499" s="135">
        <v>3.5</v>
      </c>
      <c r="BK499" s="135"/>
      <c r="BL499" s="135"/>
      <c r="BM499" s="135"/>
      <c r="BN499" s="169">
        <f t="shared" si="139"/>
        <v>3.5</v>
      </c>
    </row>
    <row r="500" spans="1:66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29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30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31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28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32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33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34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35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36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37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38"/>
        <v>32</v>
      </c>
      <c r="BI500" s="135">
        <v>32</v>
      </c>
      <c r="BJ500" s="135">
        <v>32</v>
      </c>
      <c r="BK500" s="135"/>
      <c r="BL500" s="135"/>
      <c r="BM500" s="135"/>
      <c r="BN500" s="169">
        <f t="shared" si="139"/>
        <v>32</v>
      </c>
    </row>
    <row r="501" spans="1:66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29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30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31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28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32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33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34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35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36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37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38"/>
        <v>7.4249999999999998</v>
      </c>
      <c r="BI501" s="135">
        <v>8.1999999999999993</v>
      </c>
      <c r="BJ501" s="135">
        <v>8.3000000000000007</v>
      </c>
      <c r="BK501" s="135"/>
      <c r="BL501" s="135"/>
      <c r="BM501" s="135"/>
      <c r="BN501" s="169">
        <f t="shared" si="139"/>
        <v>8.25</v>
      </c>
    </row>
    <row r="502" spans="1:66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29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30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31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28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32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33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34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35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36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37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38"/>
        <v>10.55</v>
      </c>
      <c r="BI502" s="135">
        <v>10.6</v>
      </c>
      <c r="BJ502" s="135">
        <v>10.6</v>
      </c>
      <c r="BK502" s="135"/>
      <c r="BL502" s="135"/>
      <c r="BM502" s="135"/>
      <c r="BN502" s="169">
        <f t="shared" si="139"/>
        <v>10.6</v>
      </c>
    </row>
    <row r="503" spans="1:66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29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30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31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28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32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33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34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35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36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37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38"/>
        <v>10.65</v>
      </c>
      <c r="BI503" s="135">
        <v>10.8</v>
      </c>
      <c r="BJ503" s="135">
        <v>10.8</v>
      </c>
      <c r="BK503" s="135"/>
      <c r="BL503" s="135"/>
      <c r="BM503" s="135"/>
      <c r="BN503" s="169">
        <f t="shared" si="139"/>
        <v>10.8</v>
      </c>
    </row>
    <row r="504" spans="1:66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</row>
    <row r="505" spans="1:66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29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30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31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28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/>
      <c r="BL505" s="141"/>
      <c r="BM505" s="141"/>
      <c r="BN505" s="169">
        <f>AVERAGE(BI505:BM505)</f>
        <v>10.84</v>
      </c>
    </row>
    <row r="506" spans="1:66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29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30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31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28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/>
      <c r="BL506" s="135"/>
      <c r="BM506" s="135"/>
      <c r="BN506" s="169">
        <f>AVERAGE(BI506:BM506)</f>
        <v>10.94</v>
      </c>
    </row>
    <row r="507" spans="1:66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66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66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66" ht="18" x14ac:dyDescent="0.25">
      <c r="A510" s="285" t="s">
        <v>45</v>
      </c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285"/>
      <c r="AY510" s="285"/>
      <c r="AZ510" s="285"/>
      <c r="BA510" s="285"/>
      <c r="BB510" s="285"/>
      <c r="BC510" s="285"/>
      <c r="BD510" s="285"/>
      <c r="BE510" s="285"/>
      <c r="BF510" s="285"/>
      <c r="BG510" s="285"/>
      <c r="BH510" s="285"/>
      <c r="BI510" s="285"/>
      <c r="BJ510" s="285"/>
      <c r="BK510" s="285"/>
      <c r="BL510" s="285"/>
      <c r="BM510" s="285"/>
      <c r="BN510" s="285"/>
    </row>
    <row r="511" spans="1:66" ht="18.75" customHeight="1" x14ac:dyDescent="0.3">
      <c r="A511" s="217"/>
      <c r="B511" s="197"/>
      <c r="C511" s="282" t="s">
        <v>97</v>
      </c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  <c r="AC511" s="283"/>
      <c r="AD511" s="283"/>
      <c r="AE511" s="283"/>
      <c r="AF511" s="283"/>
      <c r="AG511" s="283"/>
      <c r="AH511" s="283"/>
      <c r="AI511" s="283"/>
      <c r="AJ511" s="283"/>
      <c r="AK511" s="283"/>
      <c r="AL511" s="283"/>
      <c r="AM511" s="283"/>
      <c r="AN511" s="283"/>
      <c r="AO511" s="283"/>
      <c r="AP511" s="283"/>
      <c r="AQ511" s="283"/>
      <c r="AR511" s="283"/>
      <c r="AS511" s="283"/>
      <c r="AT511" s="283"/>
      <c r="AU511" s="283"/>
      <c r="AV511" s="283"/>
      <c r="AW511" s="283"/>
      <c r="AX511" s="283"/>
      <c r="AY511" s="283"/>
      <c r="AZ511" s="283"/>
      <c r="BA511" s="283"/>
      <c r="BB511" s="283"/>
      <c r="BC511" s="283"/>
      <c r="BD511" s="283"/>
      <c r="BE511" s="283"/>
      <c r="BF511" s="283"/>
      <c r="BG511" s="283"/>
      <c r="BH511" s="283"/>
      <c r="BI511" s="283"/>
      <c r="BJ511" s="283"/>
      <c r="BK511" s="283"/>
      <c r="BL511" s="283"/>
      <c r="BM511" s="283"/>
      <c r="BN511" s="284"/>
    </row>
    <row r="512" spans="1:66" ht="18.75" customHeight="1" x14ac:dyDescent="0.3">
      <c r="A512" s="218"/>
      <c r="B512" s="198"/>
      <c r="C512" s="276" t="s">
        <v>139</v>
      </c>
      <c r="D512" s="277"/>
      <c r="E512" s="277"/>
      <c r="F512" s="278"/>
      <c r="G512" s="272" t="s">
        <v>123</v>
      </c>
      <c r="H512" s="279" t="s">
        <v>139</v>
      </c>
      <c r="I512" s="280"/>
      <c r="J512" s="280"/>
      <c r="K512" s="281"/>
      <c r="L512" s="272" t="s">
        <v>123</v>
      </c>
      <c r="M512" s="279" t="s">
        <v>139</v>
      </c>
      <c r="N512" s="280"/>
      <c r="O512" s="280"/>
      <c r="P512" s="281"/>
      <c r="Q512" s="272" t="s">
        <v>123</v>
      </c>
      <c r="R512" s="276" t="s">
        <v>139</v>
      </c>
      <c r="S512" s="277"/>
      <c r="T512" s="277"/>
      <c r="U512" s="277"/>
      <c r="V512" s="278"/>
      <c r="W512" s="272" t="s">
        <v>123</v>
      </c>
      <c r="X512" s="276" t="s">
        <v>139</v>
      </c>
      <c r="Y512" s="277"/>
      <c r="Z512" s="277"/>
      <c r="AA512" s="278"/>
      <c r="AB512" s="272" t="s">
        <v>123</v>
      </c>
      <c r="AC512" s="279" t="s">
        <v>139</v>
      </c>
      <c r="AD512" s="280"/>
      <c r="AE512" s="280"/>
      <c r="AF512" s="281"/>
      <c r="AG512" s="272" t="s">
        <v>123</v>
      </c>
      <c r="AH512" s="279" t="s">
        <v>139</v>
      </c>
      <c r="AI512" s="280"/>
      <c r="AJ512" s="280"/>
      <c r="AK512" s="280"/>
      <c r="AL512" s="281"/>
      <c r="AM512" s="272" t="s">
        <v>123</v>
      </c>
      <c r="AN512" s="279" t="s">
        <v>139</v>
      </c>
      <c r="AO512" s="280"/>
      <c r="AP512" s="280"/>
      <c r="AQ512" s="281"/>
      <c r="AR512" s="272" t="s">
        <v>123</v>
      </c>
      <c r="AS512" s="279" t="s">
        <v>139</v>
      </c>
      <c r="AT512" s="280"/>
      <c r="AU512" s="280"/>
      <c r="AV512" s="280"/>
      <c r="AW512" s="253"/>
      <c r="AX512" s="272" t="s">
        <v>123</v>
      </c>
      <c r="AY512" s="279" t="s">
        <v>139</v>
      </c>
      <c r="AZ512" s="280"/>
      <c r="BA512" s="280"/>
      <c r="BB512" s="281"/>
      <c r="BC512" s="272" t="s">
        <v>123</v>
      </c>
      <c r="BD512" s="270" t="s">
        <v>139</v>
      </c>
      <c r="BE512" s="271"/>
      <c r="BF512" s="271"/>
      <c r="BG512" s="271"/>
      <c r="BH512" s="272" t="s">
        <v>123</v>
      </c>
      <c r="BI512" s="270" t="s">
        <v>139</v>
      </c>
      <c r="BJ512" s="271"/>
      <c r="BK512" s="271"/>
      <c r="BL512" s="271"/>
      <c r="BM512" s="271"/>
      <c r="BN512" s="272" t="s">
        <v>123</v>
      </c>
    </row>
    <row r="513" spans="1:66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73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73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73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73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73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3"/>
    </row>
    <row r="514" spans="1:66" ht="18" customHeight="1" x14ac:dyDescent="0.25">
      <c r="A514" s="274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40">AVERAGE(X514:AA514)</f>
        <v>5.2</v>
      </c>
      <c r="AC514" s="138"/>
      <c r="AD514" s="135"/>
      <c r="AE514" s="135"/>
      <c r="AF514" s="135"/>
      <c r="AG514" s="238" t="e">
        <f t="shared" ref="AG514:AG544" si="141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42">AVERAGE(AH514:AL514)</f>
        <v>#DIV/0!</v>
      </c>
      <c r="AN514" s="138"/>
      <c r="AO514" s="135"/>
      <c r="AP514" s="135"/>
      <c r="AQ514" s="135"/>
      <c r="AR514" s="238" t="e">
        <f t="shared" ref="AR514:AR544" si="143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44">AVERAGE(AS514:AV514)</f>
        <v>#DIV/0!</v>
      </c>
      <c r="AY514" s="138"/>
      <c r="AZ514" s="135"/>
      <c r="BA514" s="135"/>
      <c r="BB514" s="135"/>
      <c r="BC514" s="238" t="e">
        <f t="shared" ref="BC514:BC544" si="145">AVERAGE(AY514:BB514)</f>
        <v>#DIV/0!</v>
      </c>
      <c r="BD514" s="138"/>
      <c r="BE514" s="135"/>
      <c r="BF514" s="135"/>
      <c r="BG514" s="135"/>
      <c r="BH514" s="238" t="e">
        <f t="shared" ref="BH514:BH544" si="146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47">AVERAGE(BI514:BM514)</f>
        <v>#DIV/0!</v>
      </c>
    </row>
    <row r="515" spans="1:66" ht="18" customHeight="1" x14ac:dyDescent="0.25">
      <c r="A515" s="275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48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40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41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42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43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44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45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46"/>
        <v>4.375</v>
      </c>
      <c r="BI515" s="135">
        <v>4.8</v>
      </c>
      <c r="BJ515" s="135">
        <v>4.8</v>
      </c>
      <c r="BK515" s="135"/>
      <c r="BL515" s="135"/>
      <c r="BM515" s="135"/>
      <c r="BN515" s="169">
        <f t="shared" si="147"/>
        <v>4.8</v>
      </c>
    </row>
    <row r="516" spans="1:66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49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50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51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48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40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41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42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43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44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45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46"/>
        <v>3.5</v>
      </c>
      <c r="BI516" s="135">
        <v>3.5</v>
      </c>
      <c r="BJ516" s="135">
        <v>4</v>
      </c>
      <c r="BK516" s="135"/>
      <c r="BL516" s="135"/>
      <c r="BM516" s="135"/>
      <c r="BN516" s="169">
        <f t="shared" si="147"/>
        <v>3.75</v>
      </c>
    </row>
    <row r="517" spans="1:66" ht="18" customHeight="1" x14ac:dyDescent="0.25">
      <c r="A517" s="274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48"/>
        <v>2.8333333333333335</v>
      </c>
      <c r="X517" s="135"/>
      <c r="Y517" s="135"/>
      <c r="Z517" s="135"/>
      <c r="AA517" s="135"/>
      <c r="AB517" s="238" t="e">
        <f t="shared" si="140"/>
        <v>#DIV/0!</v>
      </c>
      <c r="AC517" s="135"/>
      <c r="AD517" s="135"/>
      <c r="AE517" s="135"/>
      <c r="AF517" s="135"/>
      <c r="AG517" s="238" t="e">
        <f t="shared" si="141"/>
        <v>#DIV/0!</v>
      </c>
      <c r="AH517" s="135"/>
      <c r="AI517" s="135"/>
      <c r="AJ517" s="135"/>
      <c r="AK517" s="135"/>
      <c r="AL517" s="135"/>
      <c r="AM517" s="238" t="e">
        <f t="shared" si="142"/>
        <v>#DIV/0!</v>
      </c>
      <c r="AN517" s="135"/>
      <c r="AO517" s="135"/>
      <c r="AP517" s="135"/>
      <c r="AQ517" s="135"/>
      <c r="AR517" s="238" t="e">
        <f t="shared" si="143"/>
        <v>#DIV/0!</v>
      </c>
      <c r="AS517" s="135"/>
      <c r="AT517" s="135"/>
      <c r="AU517" s="135"/>
      <c r="AV517" s="135"/>
      <c r="AW517" s="135"/>
      <c r="AX517" s="238" t="e">
        <f t="shared" si="144"/>
        <v>#DIV/0!</v>
      </c>
      <c r="AY517" s="135"/>
      <c r="AZ517" s="135"/>
      <c r="BA517" s="135"/>
      <c r="BB517" s="135"/>
      <c r="BC517" s="238" t="e">
        <f t="shared" si="145"/>
        <v>#DIV/0!</v>
      </c>
      <c r="BD517" s="135"/>
      <c r="BE517" s="135"/>
      <c r="BF517" s="135"/>
      <c r="BG517" s="135"/>
      <c r="BH517" s="238" t="e">
        <f t="shared" si="146"/>
        <v>#DIV/0!</v>
      </c>
      <c r="BI517" s="135"/>
      <c r="BJ517" s="135"/>
      <c r="BK517" s="135"/>
      <c r="BL517" s="135"/>
      <c r="BM517" s="135"/>
      <c r="BN517" s="238" t="e">
        <f t="shared" si="147"/>
        <v>#DIV/0!</v>
      </c>
    </row>
    <row r="518" spans="1:66" ht="18" customHeight="1" x14ac:dyDescent="0.25">
      <c r="A518" s="275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49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50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48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40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41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42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43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44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45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46"/>
        <v>2.8</v>
      </c>
      <c r="BI518" s="135">
        <v>3</v>
      </c>
      <c r="BJ518" s="135">
        <v>3.3</v>
      </c>
      <c r="BK518" s="135"/>
      <c r="BL518" s="135"/>
      <c r="BM518" s="135"/>
      <c r="BN518" s="169">
        <f t="shared" si="147"/>
        <v>3.15</v>
      </c>
    </row>
    <row r="519" spans="1:66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49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50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51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48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40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41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42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43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44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45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46"/>
        <v>2.4750000000000001</v>
      </c>
      <c r="BI519" s="135">
        <v>2.5</v>
      </c>
      <c r="BJ519" s="135">
        <v>2.5</v>
      </c>
      <c r="BK519" s="135"/>
      <c r="BL519" s="135"/>
      <c r="BM519" s="135"/>
      <c r="BN519" s="169">
        <f t="shared" si="147"/>
        <v>2.5</v>
      </c>
    </row>
    <row r="520" spans="1:66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49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50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51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48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40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41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42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43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44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45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46"/>
        <v>8.625</v>
      </c>
      <c r="BI520" s="135">
        <v>9</v>
      </c>
      <c r="BJ520" s="135">
        <v>10</v>
      </c>
      <c r="BK520" s="135"/>
      <c r="BL520" s="135"/>
      <c r="BM520" s="135"/>
      <c r="BN520" s="169">
        <f t="shared" si="147"/>
        <v>9.5</v>
      </c>
    </row>
    <row r="521" spans="1:66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49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50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51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48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40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41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42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43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44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45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46"/>
        <v>9.125</v>
      </c>
      <c r="BI521" s="135">
        <v>9</v>
      </c>
      <c r="BJ521" s="135">
        <v>10</v>
      </c>
      <c r="BK521" s="135"/>
      <c r="BL521" s="135"/>
      <c r="BM521" s="135"/>
      <c r="BN521" s="169">
        <f t="shared" si="147"/>
        <v>9.5</v>
      </c>
    </row>
    <row r="522" spans="1:66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49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50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51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48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40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41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42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43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44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45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46"/>
        <v>6</v>
      </c>
      <c r="BI522" s="135">
        <v>6</v>
      </c>
      <c r="BJ522" s="135">
        <v>6</v>
      </c>
      <c r="BK522" s="135"/>
      <c r="BL522" s="135"/>
      <c r="BM522" s="135"/>
      <c r="BN522" s="169">
        <f t="shared" si="147"/>
        <v>6</v>
      </c>
    </row>
    <row r="523" spans="1:66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49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50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51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48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40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41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42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43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44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45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46"/>
        <v>14</v>
      </c>
      <c r="BI523" s="135">
        <v>14</v>
      </c>
      <c r="BJ523" s="135">
        <v>14</v>
      </c>
      <c r="BK523" s="135"/>
      <c r="BL523" s="135"/>
      <c r="BM523" s="135"/>
      <c r="BN523" s="169">
        <f t="shared" si="147"/>
        <v>14</v>
      </c>
    </row>
    <row r="524" spans="1:66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49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50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51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48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40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41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42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43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44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45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46"/>
        <v>14.55</v>
      </c>
      <c r="BI524" s="135">
        <v>15.2</v>
      </c>
      <c r="BJ524" s="135">
        <v>16</v>
      </c>
      <c r="BK524" s="135"/>
      <c r="BL524" s="135"/>
      <c r="BM524" s="135"/>
      <c r="BN524" s="169">
        <f t="shared" si="147"/>
        <v>15.6</v>
      </c>
    </row>
    <row r="525" spans="1:66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49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50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51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48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40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41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42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43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44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45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46"/>
        <v>16.25</v>
      </c>
      <c r="BI525" s="135">
        <v>17</v>
      </c>
      <c r="BJ525" s="135">
        <v>17</v>
      </c>
      <c r="BK525" s="135"/>
      <c r="BL525" s="135"/>
      <c r="BM525" s="135"/>
      <c r="BN525" s="169">
        <f t="shared" si="147"/>
        <v>17</v>
      </c>
    </row>
    <row r="526" spans="1:66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49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50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51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48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40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41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42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43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44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45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46"/>
        <v>87.25</v>
      </c>
      <c r="BI526" s="135">
        <v>87</v>
      </c>
      <c r="BJ526" s="135">
        <v>85</v>
      </c>
      <c r="BK526" s="135"/>
      <c r="BL526" s="135"/>
      <c r="BM526" s="135"/>
      <c r="BN526" s="169">
        <f t="shared" si="147"/>
        <v>86</v>
      </c>
    </row>
    <row r="527" spans="1:66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49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50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51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48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40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41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42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43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44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45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46"/>
        <v>85</v>
      </c>
      <c r="BI527" s="135">
        <v>85</v>
      </c>
      <c r="BJ527" s="135">
        <v>90</v>
      </c>
      <c r="BK527" s="135"/>
      <c r="BL527" s="135"/>
      <c r="BM527" s="135"/>
      <c r="BN527" s="169">
        <f t="shared" si="147"/>
        <v>87.5</v>
      </c>
    </row>
    <row r="528" spans="1:66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49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50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51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48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40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41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42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43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44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45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46"/>
        <v>6</v>
      </c>
      <c r="BI528" s="135">
        <v>6</v>
      </c>
      <c r="BJ528" s="135">
        <v>6</v>
      </c>
      <c r="BK528" s="135"/>
      <c r="BL528" s="135"/>
      <c r="BM528" s="135"/>
      <c r="BN528" s="169">
        <f t="shared" si="147"/>
        <v>6</v>
      </c>
    </row>
    <row r="529" spans="1:66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49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50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51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48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40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41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42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43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44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45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46"/>
        <v>10.25</v>
      </c>
      <c r="BI529" s="135">
        <v>11.6</v>
      </c>
      <c r="BJ529" s="135">
        <v>11.6</v>
      </c>
      <c r="BK529" s="135"/>
      <c r="BL529" s="135"/>
      <c r="BM529" s="135"/>
      <c r="BN529" s="169">
        <f t="shared" si="147"/>
        <v>11.6</v>
      </c>
    </row>
    <row r="530" spans="1:66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49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50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51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48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40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41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42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43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44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45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46"/>
        <v>11.5</v>
      </c>
      <c r="BI530" s="135">
        <v>11.5</v>
      </c>
      <c r="BJ530" s="135">
        <v>11.5</v>
      </c>
      <c r="BK530" s="135"/>
      <c r="BL530" s="135"/>
      <c r="BM530" s="135"/>
      <c r="BN530" s="169">
        <f t="shared" si="147"/>
        <v>11.5</v>
      </c>
    </row>
    <row r="531" spans="1:66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49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50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51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48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40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41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42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43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44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45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46"/>
        <v>33</v>
      </c>
      <c r="BI531" s="135">
        <v>33</v>
      </c>
      <c r="BJ531" s="135">
        <v>42</v>
      </c>
      <c r="BK531" s="135"/>
      <c r="BL531" s="135"/>
      <c r="BM531" s="135"/>
      <c r="BN531" s="169">
        <f t="shared" si="147"/>
        <v>37.5</v>
      </c>
    </row>
    <row r="532" spans="1:66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49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50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51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48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40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41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42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43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44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45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46"/>
        <v>35</v>
      </c>
      <c r="BI532" s="135">
        <v>35</v>
      </c>
      <c r="BJ532" s="135">
        <v>42</v>
      </c>
      <c r="BK532" s="135"/>
      <c r="BL532" s="135"/>
      <c r="BM532" s="135"/>
      <c r="BN532" s="169">
        <f t="shared" si="147"/>
        <v>38.5</v>
      </c>
    </row>
    <row r="533" spans="1:66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49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50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51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48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40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41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42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43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44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45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46"/>
        <v>5.0749999999999993</v>
      </c>
      <c r="BI533" s="135">
        <v>5</v>
      </c>
      <c r="BJ533" s="135">
        <v>5.2</v>
      </c>
      <c r="BK533" s="135"/>
      <c r="BL533" s="135"/>
      <c r="BM533" s="135"/>
      <c r="BN533" s="169">
        <f t="shared" si="147"/>
        <v>5.0999999999999996</v>
      </c>
    </row>
    <row r="534" spans="1:66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49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50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51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48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40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41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42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43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44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45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46"/>
        <v>4.5999999999999996</v>
      </c>
      <c r="BI534" s="135">
        <v>4.5999999999999996</v>
      </c>
      <c r="BJ534" s="135">
        <v>4.5999999999999996</v>
      </c>
      <c r="BK534" s="135"/>
      <c r="BL534" s="135"/>
      <c r="BM534" s="135"/>
      <c r="BN534" s="169">
        <f t="shared" si="147"/>
        <v>4.5999999999999996</v>
      </c>
    </row>
    <row r="535" spans="1:66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49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50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51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48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40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41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42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43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44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45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46"/>
        <v>3.5</v>
      </c>
      <c r="BI535" s="135">
        <v>3.5</v>
      </c>
      <c r="BJ535" s="135">
        <v>3.5</v>
      </c>
      <c r="BK535" s="135"/>
      <c r="BL535" s="135"/>
      <c r="BM535" s="135"/>
      <c r="BN535" s="169">
        <f t="shared" si="147"/>
        <v>3.5</v>
      </c>
    </row>
    <row r="536" spans="1:66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49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50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51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48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40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41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42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43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44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45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46"/>
        <v>17</v>
      </c>
      <c r="BI536" s="135">
        <v>17</v>
      </c>
      <c r="BJ536" s="135">
        <v>18</v>
      </c>
      <c r="BK536" s="135"/>
      <c r="BL536" s="135"/>
      <c r="BM536" s="135"/>
      <c r="BN536" s="169">
        <f t="shared" si="147"/>
        <v>17.5</v>
      </c>
    </row>
    <row r="537" spans="1:66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49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50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51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48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40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41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42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43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44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45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46"/>
        <v>18</v>
      </c>
      <c r="BI537" s="135">
        <v>18</v>
      </c>
      <c r="BJ537" s="135">
        <v>18</v>
      </c>
      <c r="BK537" s="135"/>
      <c r="BL537" s="135"/>
      <c r="BM537" s="135"/>
      <c r="BN537" s="169">
        <f t="shared" si="147"/>
        <v>18</v>
      </c>
    </row>
    <row r="538" spans="1:66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49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50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51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48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40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41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42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43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44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45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46"/>
        <v>17.5</v>
      </c>
      <c r="BI538" s="135">
        <v>18</v>
      </c>
      <c r="BJ538" s="135">
        <v>18</v>
      </c>
      <c r="BK538" s="135"/>
      <c r="BL538" s="135"/>
      <c r="BM538" s="135"/>
      <c r="BN538" s="169">
        <f t="shared" si="147"/>
        <v>18</v>
      </c>
    </row>
    <row r="539" spans="1:66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49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50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51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48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40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41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42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43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44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45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46"/>
        <v>3</v>
      </c>
      <c r="BI539" s="135">
        <v>3</v>
      </c>
      <c r="BJ539" s="135">
        <v>3</v>
      </c>
      <c r="BK539" s="135"/>
      <c r="BL539" s="135"/>
      <c r="BM539" s="135"/>
      <c r="BN539" s="169">
        <f t="shared" si="147"/>
        <v>3</v>
      </c>
    </row>
    <row r="540" spans="1:66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49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50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51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48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40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41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42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43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44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45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46"/>
        <v>2</v>
      </c>
      <c r="BI540" s="135">
        <v>2</v>
      </c>
      <c r="BJ540" s="135">
        <v>2</v>
      </c>
      <c r="BK540" s="135"/>
      <c r="BL540" s="135"/>
      <c r="BM540" s="135"/>
      <c r="BN540" s="169">
        <f t="shared" si="147"/>
        <v>2</v>
      </c>
    </row>
    <row r="541" spans="1:66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49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50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51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48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40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41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42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43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44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45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46"/>
        <v>40</v>
      </c>
      <c r="BI541" s="135">
        <v>40</v>
      </c>
      <c r="BJ541" s="135">
        <v>40</v>
      </c>
      <c r="BK541" s="135"/>
      <c r="BL541" s="135"/>
      <c r="BM541" s="135"/>
      <c r="BN541" s="169">
        <f t="shared" si="147"/>
        <v>40</v>
      </c>
    </row>
    <row r="542" spans="1:66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49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50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51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48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40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41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42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43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44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45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46"/>
        <v>7.1999999999999993</v>
      </c>
      <c r="BI542" s="135">
        <v>7.4</v>
      </c>
      <c r="BJ542" s="135">
        <v>8.1999999999999993</v>
      </c>
      <c r="BK542" s="135"/>
      <c r="BL542" s="135"/>
      <c r="BM542" s="135"/>
      <c r="BN542" s="169">
        <f t="shared" si="147"/>
        <v>7.8</v>
      </c>
    </row>
    <row r="543" spans="1:66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49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50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51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48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40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41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42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43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44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45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46"/>
        <v>10.6</v>
      </c>
      <c r="BI543" s="135">
        <v>10.6</v>
      </c>
      <c r="BJ543" s="135">
        <v>10.6</v>
      </c>
      <c r="BK543" s="135"/>
      <c r="BL543" s="135"/>
      <c r="BM543" s="135"/>
      <c r="BN543" s="169">
        <f t="shared" si="147"/>
        <v>10.6</v>
      </c>
    </row>
    <row r="544" spans="1:66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49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50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51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48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40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41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42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43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44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45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46"/>
        <v>10.8</v>
      </c>
      <c r="BI544" s="135">
        <v>10.8</v>
      </c>
      <c r="BJ544" s="135">
        <v>10.8</v>
      </c>
      <c r="BK544" s="135"/>
      <c r="BL544" s="135"/>
      <c r="BM544" s="135"/>
      <c r="BN544" s="169">
        <f t="shared" si="147"/>
        <v>10.8</v>
      </c>
    </row>
    <row r="545" spans="1:66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</row>
    <row r="546" spans="1:66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49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50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51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48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/>
      <c r="BL546" s="141"/>
      <c r="BM546" s="141"/>
      <c r="BN546" s="169">
        <f>AVERAGE(BI546:BM546)</f>
        <v>10.73</v>
      </c>
    </row>
    <row r="547" spans="1:66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49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50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51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48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/>
      <c r="BL547" s="135"/>
      <c r="BM547" s="135"/>
      <c r="BN547" s="169">
        <f>AVERAGE(BI547:BM547)</f>
        <v>10.82</v>
      </c>
    </row>
    <row r="548" spans="1:66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66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66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66" ht="18" x14ac:dyDescent="0.25">
      <c r="A551" s="285" t="s">
        <v>45</v>
      </c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85"/>
      <c r="AW551" s="285"/>
      <c r="AX551" s="285"/>
      <c r="AY551" s="285"/>
      <c r="AZ551" s="285"/>
      <c r="BA551" s="285"/>
      <c r="BB551" s="285"/>
      <c r="BC551" s="285"/>
      <c r="BD551" s="285"/>
      <c r="BE551" s="285"/>
      <c r="BF551" s="285"/>
      <c r="BG551" s="285"/>
      <c r="BH551" s="285"/>
      <c r="BI551" s="285"/>
      <c r="BJ551" s="285"/>
      <c r="BK551" s="285"/>
      <c r="BL551" s="285"/>
      <c r="BM551" s="285"/>
      <c r="BN551" s="285"/>
    </row>
    <row r="552" spans="1:66" ht="18.75" customHeight="1" x14ac:dyDescent="0.3">
      <c r="A552" s="217"/>
      <c r="B552" s="197"/>
      <c r="C552" s="282" t="s">
        <v>34</v>
      </c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  <c r="AC552" s="283"/>
      <c r="AD552" s="283"/>
      <c r="AE552" s="283"/>
      <c r="AF552" s="283"/>
      <c r="AG552" s="283"/>
      <c r="AH552" s="283"/>
      <c r="AI552" s="283"/>
      <c r="AJ552" s="283"/>
      <c r="AK552" s="283"/>
      <c r="AL552" s="283"/>
      <c r="AM552" s="283"/>
      <c r="AN552" s="283"/>
      <c r="AO552" s="283"/>
      <c r="AP552" s="283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4"/>
    </row>
    <row r="553" spans="1:66" ht="18.75" customHeight="1" x14ac:dyDescent="0.3">
      <c r="A553" s="218"/>
      <c r="B553" s="198"/>
      <c r="C553" s="276" t="s">
        <v>139</v>
      </c>
      <c r="D553" s="277"/>
      <c r="E553" s="277"/>
      <c r="F553" s="278"/>
      <c r="G553" s="272" t="s">
        <v>123</v>
      </c>
      <c r="H553" s="279" t="s">
        <v>139</v>
      </c>
      <c r="I553" s="280"/>
      <c r="J553" s="280"/>
      <c r="K553" s="281"/>
      <c r="L553" s="272" t="s">
        <v>123</v>
      </c>
      <c r="M553" s="279" t="s">
        <v>139</v>
      </c>
      <c r="N553" s="280"/>
      <c r="O553" s="280"/>
      <c r="P553" s="281"/>
      <c r="Q553" s="272" t="s">
        <v>123</v>
      </c>
      <c r="R553" s="276" t="s">
        <v>139</v>
      </c>
      <c r="S553" s="277"/>
      <c r="T553" s="277"/>
      <c r="U553" s="277"/>
      <c r="V553" s="278"/>
      <c r="W553" s="272" t="s">
        <v>123</v>
      </c>
      <c r="X553" s="276" t="s">
        <v>139</v>
      </c>
      <c r="Y553" s="277"/>
      <c r="Z553" s="277"/>
      <c r="AA553" s="278"/>
      <c r="AB553" s="272" t="s">
        <v>123</v>
      </c>
      <c r="AC553" s="279" t="s">
        <v>139</v>
      </c>
      <c r="AD553" s="280"/>
      <c r="AE553" s="280"/>
      <c r="AF553" s="281"/>
      <c r="AG553" s="272" t="s">
        <v>123</v>
      </c>
      <c r="AH553" s="279" t="s">
        <v>139</v>
      </c>
      <c r="AI553" s="280"/>
      <c r="AJ553" s="280"/>
      <c r="AK553" s="280"/>
      <c r="AL553" s="281"/>
      <c r="AM553" s="272" t="s">
        <v>123</v>
      </c>
      <c r="AN553" s="279" t="s">
        <v>139</v>
      </c>
      <c r="AO553" s="280"/>
      <c r="AP553" s="280"/>
      <c r="AQ553" s="281"/>
      <c r="AR553" s="272" t="s">
        <v>123</v>
      </c>
      <c r="AS553" s="279" t="s">
        <v>139</v>
      </c>
      <c r="AT553" s="280"/>
      <c r="AU553" s="280"/>
      <c r="AV553" s="280"/>
      <c r="AW553" s="253"/>
      <c r="AX553" s="272" t="s">
        <v>123</v>
      </c>
      <c r="AY553" s="279" t="s">
        <v>139</v>
      </c>
      <c r="AZ553" s="280"/>
      <c r="BA553" s="280"/>
      <c r="BB553" s="281"/>
      <c r="BC553" s="272" t="s">
        <v>123</v>
      </c>
      <c r="BD553" s="270" t="s">
        <v>139</v>
      </c>
      <c r="BE553" s="271"/>
      <c r="BF553" s="271"/>
      <c r="BG553" s="271"/>
      <c r="BH553" s="272" t="s">
        <v>123</v>
      </c>
      <c r="BI553" s="270" t="s">
        <v>139</v>
      </c>
      <c r="BJ553" s="271"/>
      <c r="BK553" s="271"/>
      <c r="BL553" s="271"/>
      <c r="BM553" s="271"/>
      <c r="BN553" s="272" t="s">
        <v>123</v>
      </c>
    </row>
    <row r="554" spans="1:66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73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73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73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73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73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3"/>
    </row>
    <row r="555" spans="1:66" ht="18" customHeight="1" x14ac:dyDescent="0.25">
      <c r="A555" s="274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52">AVERAGE(X555:AA555)</f>
        <v>5.833333333333333</v>
      </c>
      <c r="AC555" s="144"/>
      <c r="AD555" s="135"/>
      <c r="AE555" s="135"/>
      <c r="AF555" s="135"/>
      <c r="AG555" s="238" t="e">
        <f t="shared" ref="AG555:AG585" si="153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54">AVERAGE(AH555:AL555)</f>
        <v>#DIV/0!</v>
      </c>
      <c r="AN555" s="144"/>
      <c r="AO555" s="135"/>
      <c r="AP555" s="135"/>
      <c r="AQ555" s="135"/>
      <c r="AR555" s="238" t="e">
        <f t="shared" ref="AR555:AR585" si="155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56">AVERAGE(AS555:AV555)</f>
        <v>#DIV/0!</v>
      </c>
      <c r="AY555" s="144"/>
      <c r="AZ555" s="135"/>
      <c r="BA555" s="135"/>
      <c r="BB555" s="135"/>
      <c r="BC555" s="238" t="e">
        <f t="shared" ref="BC555:BC585" si="157">AVERAGE(AY555:BB555)</f>
        <v>#DIV/0!</v>
      </c>
      <c r="BD555" s="144"/>
      <c r="BE555" s="135"/>
      <c r="BF555" s="135"/>
      <c r="BG555" s="135"/>
      <c r="BH555" s="238" t="e">
        <f t="shared" ref="BH555:BH585" si="158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159">AVERAGE(BI555:BM555)</f>
        <v>#DIV/0!</v>
      </c>
    </row>
    <row r="556" spans="1:66" ht="18" customHeight="1" x14ac:dyDescent="0.25">
      <c r="A556" s="275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60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52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53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54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55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56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57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158"/>
        <v>4.125</v>
      </c>
      <c r="BI556" s="135">
        <v>5</v>
      </c>
      <c r="BJ556" s="135">
        <v>5</v>
      </c>
      <c r="BK556" s="135"/>
      <c r="BL556" s="135"/>
      <c r="BM556" s="135"/>
      <c r="BN556" s="169">
        <f t="shared" si="159"/>
        <v>5</v>
      </c>
    </row>
    <row r="557" spans="1:66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61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62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63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60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52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53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54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55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56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57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158"/>
        <v>3.7750000000000004</v>
      </c>
      <c r="BI557" s="135">
        <v>4</v>
      </c>
      <c r="BJ557" s="135">
        <v>3</v>
      </c>
      <c r="BK557" s="135"/>
      <c r="BL557" s="135"/>
      <c r="BM557" s="135"/>
      <c r="BN557" s="169">
        <f t="shared" si="159"/>
        <v>3.5</v>
      </c>
    </row>
    <row r="558" spans="1:66" ht="18" customHeight="1" x14ac:dyDescent="0.25">
      <c r="A558" s="274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60"/>
        <v>2.5</v>
      </c>
      <c r="X558" s="135"/>
      <c r="Y558" s="135"/>
      <c r="Z558" s="135"/>
      <c r="AA558" s="135"/>
      <c r="AB558" s="238" t="e">
        <f t="shared" si="152"/>
        <v>#DIV/0!</v>
      </c>
      <c r="AC558" s="135"/>
      <c r="AD558" s="135"/>
      <c r="AE558" s="135"/>
      <c r="AF558" s="135"/>
      <c r="AG558" s="238" t="e">
        <f t="shared" si="153"/>
        <v>#DIV/0!</v>
      </c>
      <c r="AH558" s="135"/>
      <c r="AI558" s="135"/>
      <c r="AJ558" s="135"/>
      <c r="AK558" s="135"/>
      <c r="AL558" s="135"/>
      <c r="AM558" s="238" t="e">
        <f t="shared" si="154"/>
        <v>#DIV/0!</v>
      </c>
      <c r="AN558" s="135"/>
      <c r="AO558" s="135"/>
      <c r="AP558" s="135"/>
      <c r="AQ558" s="135"/>
      <c r="AR558" s="238" t="e">
        <f t="shared" si="155"/>
        <v>#DIV/0!</v>
      </c>
      <c r="AS558" s="135"/>
      <c r="AT558" s="148"/>
      <c r="AU558" s="148"/>
      <c r="AV558" s="135"/>
      <c r="AW558" s="135"/>
      <c r="AX558" s="238" t="e">
        <f t="shared" si="156"/>
        <v>#DIV/0!</v>
      </c>
      <c r="AY558" s="135"/>
      <c r="AZ558" s="148"/>
      <c r="BA558" s="148"/>
      <c r="BB558" s="135"/>
      <c r="BC558" s="238" t="e">
        <f t="shared" si="157"/>
        <v>#DIV/0!</v>
      </c>
      <c r="BD558" s="135"/>
      <c r="BE558" s="148"/>
      <c r="BF558" s="148"/>
      <c r="BG558" s="135"/>
      <c r="BH558" s="238" t="e">
        <f t="shared" si="158"/>
        <v>#DIV/0!</v>
      </c>
      <c r="BI558" s="135"/>
      <c r="BJ558" s="148"/>
      <c r="BK558" s="148"/>
      <c r="BL558" s="148"/>
      <c r="BM558" s="135"/>
      <c r="BN558" s="238" t="e">
        <f t="shared" si="159"/>
        <v>#DIV/0!</v>
      </c>
    </row>
    <row r="559" spans="1:66" ht="18" customHeight="1" x14ac:dyDescent="0.25">
      <c r="A559" s="275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61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62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63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60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52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53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54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55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56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57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158"/>
        <v>2.75</v>
      </c>
      <c r="BI559" s="135">
        <v>3</v>
      </c>
      <c r="BJ559" s="135">
        <v>3</v>
      </c>
      <c r="BK559" s="135"/>
      <c r="BL559" s="135"/>
      <c r="BM559" s="135"/>
      <c r="BN559" s="169">
        <f t="shared" si="159"/>
        <v>3</v>
      </c>
    </row>
    <row r="560" spans="1:66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61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62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63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60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52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53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54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55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56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57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158"/>
        <v>2.15</v>
      </c>
      <c r="BI560" s="135">
        <v>2.2999999999999998</v>
      </c>
      <c r="BJ560" s="135">
        <v>2</v>
      </c>
      <c r="BK560" s="135"/>
      <c r="BL560" s="135"/>
      <c r="BM560" s="135"/>
      <c r="BN560" s="169">
        <f t="shared" si="159"/>
        <v>2.15</v>
      </c>
    </row>
    <row r="561" spans="1:66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61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62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63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60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52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53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54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55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56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57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158"/>
        <v>9.5</v>
      </c>
      <c r="BI561" s="135">
        <v>11</v>
      </c>
      <c r="BJ561" s="135">
        <v>10</v>
      </c>
      <c r="BK561" s="135"/>
      <c r="BL561" s="135"/>
      <c r="BM561" s="135"/>
      <c r="BN561" s="169">
        <f t="shared" si="159"/>
        <v>10.5</v>
      </c>
    </row>
    <row r="562" spans="1:66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61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62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63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60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52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53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54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55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56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57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158"/>
        <v>10.5</v>
      </c>
      <c r="BI562" s="135">
        <v>13</v>
      </c>
      <c r="BJ562" s="135">
        <v>10</v>
      </c>
      <c r="BK562" s="135"/>
      <c r="BL562" s="135"/>
      <c r="BM562" s="135"/>
      <c r="BN562" s="169">
        <f t="shared" si="159"/>
        <v>11.5</v>
      </c>
    </row>
    <row r="563" spans="1:66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61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62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63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60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52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53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54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55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56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57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158"/>
        <v>5</v>
      </c>
      <c r="BI563" s="135">
        <v>5</v>
      </c>
      <c r="BJ563" s="135">
        <v>5</v>
      </c>
      <c r="BK563" s="135"/>
      <c r="BL563" s="135"/>
      <c r="BM563" s="135"/>
      <c r="BN563" s="169">
        <f t="shared" si="159"/>
        <v>5</v>
      </c>
    </row>
    <row r="564" spans="1:66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61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62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63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60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52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53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54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55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56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57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158"/>
        <v>13</v>
      </c>
      <c r="BI564" s="135">
        <v>12</v>
      </c>
      <c r="BJ564" s="135">
        <v>12</v>
      </c>
      <c r="BK564" s="135"/>
      <c r="BL564" s="135"/>
      <c r="BM564" s="135"/>
      <c r="BN564" s="169">
        <f t="shared" si="159"/>
        <v>12</v>
      </c>
    </row>
    <row r="565" spans="1:66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61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62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63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60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52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53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54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55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56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57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158"/>
        <v>15</v>
      </c>
      <c r="BI565" s="135">
        <v>15</v>
      </c>
      <c r="BJ565" s="135">
        <v>16</v>
      </c>
      <c r="BK565" s="135"/>
      <c r="BL565" s="135"/>
      <c r="BM565" s="135"/>
      <c r="BN565" s="169">
        <f t="shared" si="159"/>
        <v>15.5</v>
      </c>
    </row>
    <row r="566" spans="1:66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61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62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63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60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52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53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54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55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56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57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158"/>
        <v>17</v>
      </c>
      <c r="BI566" s="135">
        <v>17</v>
      </c>
      <c r="BJ566" s="135">
        <v>17</v>
      </c>
      <c r="BK566" s="135"/>
      <c r="BL566" s="135"/>
      <c r="BM566" s="135"/>
      <c r="BN566" s="169">
        <f t="shared" si="159"/>
        <v>17</v>
      </c>
    </row>
    <row r="567" spans="1:66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61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62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63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60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52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53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54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55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56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57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158"/>
        <v>88</v>
      </c>
      <c r="BI567" s="135">
        <v>88</v>
      </c>
      <c r="BJ567" s="135">
        <v>85</v>
      </c>
      <c r="BK567" s="135"/>
      <c r="BL567" s="135"/>
      <c r="BM567" s="135"/>
      <c r="BN567" s="169">
        <f t="shared" si="159"/>
        <v>86.5</v>
      </c>
    </row>
    <row r="568" spans="1:66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61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62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63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60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52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53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54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55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56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57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158"/>
        <v>89.5</v>
      </c>
      <c r="BI568" s="135">
        <v>90</v>
      </c>
      <c r="BJ568" s="135">
        <v>90</v>
      </c>
      <c r="BK568" s="135"/>
      <c r="BL568" s="135"/>
      <c r="BM568" s="135"/>
      <c r="BN568" s="169">
        <f t="shared" si="159"/>
        <v>90</v>
      </c>
    </row>
    <row r="569" spans="1:66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61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62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63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60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52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53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54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55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56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57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158"/>
        <v>6</v>
      </c>
      <c r="BI569" s="135">
        <v>6</v>
      </c>
      <c r="BJ569" s="135">
        <v>6</v>
      </c>
      <c r="BK569" s="135"/>
      <c r="BL569" s="135"/>
      <c r="BM569" s="135"/>
      <c r="BN569" s="169">
        <f t="shared" si="159"/>
        <v>6</v>
      </c>
    </row>
    <row r="570" spans="1:66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61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62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63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60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52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53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54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55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56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57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158"/>
        <v>11</v>
      </c>
      <c r="BI570" s="135">
        <v>11.6</v>
      </c>
      <c r="BJ570" s="135">
        <v>11.6</v>
      </c>
      <c r="BK570" s="135"/>
      <c r="BL570" s="135"/>
      <c r="BM570" s="135"/>
      <c r="BN570" s="169">
        <f t="shared" si="159"/>
        <v>11.6</v>
      </c>
    </row>
    <row r="571" spans="1:66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61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62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63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60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52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53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54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55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56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57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158"/>
        <v>11</v>
      </c>
      <c r="BI571" s="135">
        <v>11</v>
      </c>
      <c r="BJ571" s="135">
        <v>11</v>
      </c>
      <c r="BK571" s="135"/>
      <c r="BL571" s="135"/>
      <c r="BM571" s="135"/>
      <c r="BN571" s="169">
        <f t="shared" si="159"/>
        <v>11</v>
      </c>
    </row>
    <row r="572" spans="1:66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61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62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63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60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52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53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54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55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56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57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158"/>
        <v>50</v>
      </c>
      <c r="BI572" s="135">
        <v>50</v>
      </c>
      <c r="BJ572" s="135">
        <v>50</v>
      </c>
      <c r="BK572" s="135"/>
      <c r="BL572" s="135"/>
      <c r="BM572" s="135"/>
      <c r="BN572" s="169">
        <f t="shared" si="159"/>
        <v>50</v>
      </c>
    </row>
    <row r="573" spans="1:66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61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62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63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60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52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53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54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55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56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57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158"/>
        <v>50</v>
      </c>
      <c r="BI573" s="135">
        <v>50</v>
      </c>
      <c r="BJ573" s="135">
        <v>50</v>
      </c>
      <c r="BK573" s="135"/>
      <c r="BL573" s="135"/>
      <c r="BM573" s="135"/>
      <c r="BN573" s="169">
        <f t="shared" si="159"/>
        <v>50</v>
      </c>
    </row>
    <row r="574" spans="1:66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61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62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63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60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52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53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54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55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56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57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158"/>
        <v>4.9000000000000004</v>
      </c>
      <c r="BI574" s="135">
        <v>4.9000000000000004</v>
      </c>
      <c r="BJ574" s="135">
        <v>5.2</v>
      </c>
      <c r="BK574" s="135"/>
      <c r="BL574" s="135"/>
      <c r="BM574" s="135"/>
      <c r="BN574" s="169">
        <f t="shared" si="159"/>
        <v>5.0500000000000007</v>
      </c>
    </row>
    <row r="575" spans="1:66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61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62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63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60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52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53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54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55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56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57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158"/>
        <v>4.4000000000000004</v>
      </c>
      <c r="BI575" s="135">
        <v>4.4000000000000004</v>
      </c>
      <c r="BJ575" s="135">
        <v>4.4000000000000004</v>
      </c>
      <c r="BK575" s="135"/>
      <c r="BL575" s="135"/>
      <c r="BM575" s="135"/>
      <c r="BN575" s="169">
        <f t="shared" si="159"/>
        <v>4.4000000000000004</v>
      </c>
    </row>
    <row r="576" spans="1:66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61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62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63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60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52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53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54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55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56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57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158"/>
        <v>3.5</v>
      </c>
      <c r="BI576" s="135">
        <v>3.5</v>
      </c>
      <c r="BJ576" s="135">
        <v>3.5</v>
      </c>
      <c r="BK576" s="135"/>
      <c r="BL576" s="135"/>
      <c r="BM576" s="135"/>
      <c r="BN576" s="169">
        <f t="shared" si="159"/>
        <v>3.5</v>
      </c>
    </row>
    <row r="577" spans="1:66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61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62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63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60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52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53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54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55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56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57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158"/>
        <v>17</v>
      </c>
      <c r="BI577" s="135">
        <v>18</v>
      </c>
      <c r="BJ577" s="135">
        <v>18</v>
      </c>
      <c r="BK577" s="135"/>
      <c r="BL577" s="135"/>
      <c r="BM577" s="135"/>
      <c r="BN577" s="169">
        <f t="shared" si="159"/>
        <v>18</v>
      </c>
    </row>
    <row r="578" spans="1:66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61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62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63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60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52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53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54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55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56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57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158"/>
        <v>17</v>
      </c>
      <c r="BI578" s="135">
        <v>17</v>
      </c>
      <c r="BJ578" s="135">
        <v>17</v>
      </c>
      <c r="BK578" s="135"/>
      <c r="BL578" s="135"/>
      <c r="BM578" s="135"/>
      <c r="BN578" s="169">
        <f t="shared" si="159"/>
        <v>17</v>
      </c>
    </row>
    <row r="579" spans="1:66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61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62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63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60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52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53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54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55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56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57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158"/>
        <v>16</v>
      </c>
      <c r="BI579" s="135">
        <v>16</v>
      </c>
      <c r="BJ579" s="135">
        <v>16</v>
      </c>
      <c r="BK579" s="135"/>
      <c r="BL579" s="135"/>
      <c r="BM579" s="135"/>
      <c r="BN579" s="169">
        <f t="shared" si="159"/>
        <v>16</v>
      </c>
    </row>
    <row r="580" spans="1:66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61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62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63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60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52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53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54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55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56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57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158"/>
        <v>5</v>
      </c>
      <c r="BI580" s="135">
        <v>5</v>
      </c>
      <c r="BJ580" s="135">
        <v>5</v>
      </c>
      <c r="BK580" s="135"/>
      <c r="BL580" s="135"/>
      <c r="BM580" s="135"/>
      <c r="BN580" s="169">
        <f t="shared" si="159"/>
        <v>5</v>
      </c>
    </row>
    <row r="581" spans="1:66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61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62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63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60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52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53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54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55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56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57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158"/>
        <v>3.5</v>
      </c>
      <c r="BI581" s="135">
        <v>3.5</v>
      </c>
      <c r="BJ581" s="135">
        <v>3.5</v>
      </c>
      <c r="BK581" s="135"/>
      <c r="BL581" s="135"/>
      <c r="BM581" s="135"/>
      <c r="BN581" s="169">
        <f t="shared" si="159"/>
        <v>3.5</v>
      </c>
    </row>
    <row r="582" spans="1:66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61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62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63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60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52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53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54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55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56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57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158"/>
        <v>40</v>
      </c>
      <c r="BI582" s="135">
        <v>40</v>
      </c>
      <c r="BJ582" s="135">
        <v>40</v>
      </c>
      <c r="BK582" s="135"/>
      <c r="BL582" s="135"/>
      <c r="BM582" s="135"/>
      <c r="BN582" s="169">
        <f t="shared" si="159"/>
        <v>40</v>
      </c>
    </row>
    <row r="583" spans="1:66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61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62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63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60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52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53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54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55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56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57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158"/>
        <v>7.1000000000000005</v>
      </c>
      <c r="BI583" s="135">
        <v>8.9</v>
      </c>
      <c r="BJ583" s="135">
        <v>8.8000000000000007</v>
      </c>
      <c r="BK583" s="135"/>
      <c r="BL583" s="135"/>
      <c r="BM583" s="135"/>
      <c r="BN583" s="169">
        <f t="shared" si="159"/>
        <v>8.8500000000000014</v>
      </c>
    </row>
    <row r="584" spans="1:66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61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62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63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60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52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53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54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55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56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57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158"/>
        <v>10.424999999999999</v>
      </c>
      <c r="BI584" s="135">
        <v>10.5</v>
      </c>
      <c r="BJ584" s="135">
        <v>10.4</v>
      </c>
      <c r="BK584" s="135"/>
      <c r="BL584" s="135"/>
      <c r="BM584" s="135"/>
      <c r="BN584" s="169">
        <f t="shared" si="159"/>
        <v>10.45</v>
      </c>
    </row>
    <row r="585" spans="1:66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61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62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63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60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52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53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54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55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56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57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158"/>
        <v>10.5</v>
      </c>
      <c r="BI585" s="135">
        <v>10.5</v>
      </c>
      <c r="BJ585" s="135">
        <v>10.5</v>
      </c>
      <c r="BK585" s="135"/>
      <c r="BL585" s="135"/>
      <c r="BM585" s="135"/>
      <c r="BN585" s="169">
        <f t="shared" si="159"/>
        <v>10.5</v>
      </c>
    </row>
    <row r="586" spans="1:66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</row>
    <row r="587" spans="1:66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61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62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63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60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/>
      <c r="BL587" s="141"/>
      <c r="BM587" s="141"/>
      <c r="BN587" s="169">
        <f>AVERAGE(BI587:BM587)</f>
        <v>10.85</v>
      </c>
    </row>
    <row r="588" spans="1:66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61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62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63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60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/>
      <c r="BL588" s="135"/>
      <c r="BM588" s="135"/>
      <c r="BN588" s="169">
        <f>AVERAGE(BI588:BM588)</f>
        <v>10.95</v>
      </c>
    </row>
    <row r="589" spans="1:66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66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66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66" ht="18.75" customHeight="1" x14ac:dyDescent="0.3"/>
    <row r="593" spans="1:66" ht="18" x14ac:dyDescent="0.25">
      <c r="A593" s="285" t="s">
        <v>45</v>
      </c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285"/>
      <c r="AQ593" s="285"/>
      <c r="AR593" s="285"/>
      <c r="AS593" s="285"/>
      <c r="AT593" s="285"/>
      <c r="AU593" s="285"/>
      <c r="AV593" s="285"/>
      <c r="AW593" s="285"/>
      <c r="AX593" s="285"/>
      <c r="AY593" s="285"/>
      <c r="AZ593" s="285"/>
      <c r="BA593" s="285"/>
      <c r="BB593" s="285"/>
      <c r="BC593" s="285"/>
      <c r="BD593" s="285"/>
      <c r="BE593" s="285"/>
      <c r="BF593" s="285"/>
      <c r="BG593" s="285"/>
      <c r="BH593" s="285"/>
      <c r="BI593" s="285"/>
      <c r="BJ593" s="285"/>
      <c r="BK593" s="285"/>
      <c r="BL593" s="285"/>
      <c r="BM593" s="285"/>
      <c r="BN593" s="285"/>
    </row>
    <row r="594" spans="1:66" ht="18.75" customHeight="1" x14ac:dyDescent="0.3">
      <c r="A594" s="217"/>
      <c r="B594" s="197"/>
      <c r="C594" s="282" t="s">
        <v>35</v>
      </c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  <c r="AC594" s="283"/>
      <c r="AD594" s="283"/>
      <c r="AE594" s="283"/>
      <c r="AF594" s="283"/>
      <c r="AG594" s="283"/>
      <c r="AH594" s="283"/>
      <c r="AI594" s="283"/>
      <c r="AJ594" s="283"/>
      <c r="AK594" s="283"/>
      <c r="AL594" s="283"/>
      <c r="AM594" s="283"/>
      <c r="AN594" s="283"/>
      <c r="AO594" s="283"/>
      <c r="AP594" s="283"/>
      <c r="AQ594" s="283"/>
      <c r="AR594" s="283"/>
      <c r="AS594" s="283"/>
      <c r="AT594" s="283"/>
      <c r="AU594" s="283"/>
      <c r="AV594" s="283"/>
      <c r="AW594" s="283"/>
      <c r="AX594" s="283"/>
      <c r="AY594" s="283"/>
      <c r="AZ594" s="283"/>
      <c r="BA594" s="283"/>
      <c r="BB594" s="283"/>
      <c r="BC594" s="283"/>
      <c r="BD594" s="283"/>
      <c r="BE594" s="283"/>
      <c r="BF594" s="283"/>
      <c r="BG594" s="283"/>
      <c r="BH594" s="283"/>
      <c r="BI594" s="283"/>
      <c r="BJ594" s="283"/>
      <c r="BK594" s="283"/>
      <c r="BL594" s="283"/>
      <c r="BM594" s="283"/>
      <c r="BN594" s="284"/>
    </row>
    <row r="595" spans="1:66" ht="18.75" customHeight="1" x14ac:dyDescent="0.3">
      <c r="A595" s="218"/>
      <c r="B595" s="198"/>
      <c r="C595" s="276" t="s">
        <v>139</v>
      </c>
      <c r="D595" s="277"/>
      <c r="E595" s="277"/>
      <c r="F595" s="278"/>
      <c r="G595" s="272" t="s">
        <v>123</v>
      </c>
      <c r="H595" s="279" t="s">
        <v>139</v>
      </c>
      <c r="I595" s="280"/>
      <c r="J595" s="280"/>
      <c r="K595" s="281"/>
      <c r="L595" s="272" t="s">
        <v>123</v>
      </c>
      <c r="M595" s="279" t="s">
        <v>139</v>
      </c>
      <c r="N595" s="280"/>
      <c r="O595" s="280"/>
      <c r="P595" s="281"/>
      <c r="Q595" s="272" t="s">
        <v>123</v>
      </c>
      <c r="R595" s="276" t="s">
        <v>139</v>
      </c>
      <c r="S595" s="277"/>
      <c r="T595" s="277"/>
      <c r="U595" s="277"/>
      <c r="V595" s="278"/>
      <c r="W595" s="272" t="s">
        <v>123</v>
      </c>
      <c r="X595" s="276" t="s">
        <v>139</v>
      </c>
      <c r="Y595" s="277"/>
      <c r="Z595" s="277"/>
      <c r="AA595" s="278"/>
      <c r="AB595" s="272" t="s">
        <v>123</v>
      </c>
      <c r="AC595" s="279" t="s">
        <v>139</v>
      </c>
      <c r="AD595" s="280"/>
      <c r="AE595" s="280"/>
      <c r="AF595" s="281"/>
      <c r="AG595" s="272" t="s">
        <v>123</v>
      </c>
      <c r="AH595" s="279" t="s">
        <v>139</v>
      </c>
      <c r="AI595" s="280"/>
      <c r="AJ595" s="280"/>
      <c r="AK595" s="280"/>
      <c r="AL595" s="281"/>
      <c r="AM595" s="272" t="s">
        <v>123</v>
      </c>
      <c r="AN595" s="279" t="s">
        <v>139</v>
      </c>
      <c r="AO595" s="280"/>
      <c r="AP595" s="280"/>
      <c r="AQ595" s="281"/>
      <c r="AR595" s="272" t="s">
        <v>123</v>
      </c>
      <c r="AS595" s="279" t="s">
        <v>139</v>
      </c>
      <c r="AT595" s="280"/>
      <c r="AU595" s="280"/>
      <c r="AV595" s="280"/>
      <c r="AW595" s="253"/>
      <c r="AX595" s="272" t="s">
        <v>123</v>
      </c>
      <c r="AY595" s="279" t="s">
        <v>139</v>
      </c>
      <c r="AZ595" s="280"/>
      <c r="BA595" s="280"/>
      <c r="BB595" s="281"/>
      <c r="BC595" s="272" t="s">
        <v>123</v>
      </c>
      <c r="BD595" s="270" t="s">
        <v>139</v>
      </c>
      <c r="BE595" s="271"/>
      <c r="BF595" s="271"/>
      <c r="BG595" s="271"/>
      <c r="BH595" s="272" t="s">
        <v>123</v>
      </c>
      <c r="BI595" s="270" t="s">
        <v>139</v>
      </c>
      <c r="BJ595" s="271"/>
      <c r="BK595" s="271"/>
      <c r="BL595" s="271"/>
      <c r="BM595" s="271"/>
      <c r="BN595" s="272" t="s">
        <v>123</v>
      </c>
    </row>
    <row r="596" spans="1:66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73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73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73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73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73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3"/>
    </row>
    <row r="597" spans="1:66" ht="18" customHeight="1" x14ac:dyDescent="0.25">
      <c r="A597" s="274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64">AVERAGE(X597:AA597)</f>
        <v>4.333333333333333</v>
      </c>
      <c r="AC597" s="144"/>
      <c r="AD597" s="135"/>
      <c r="AE597" s="135"/>
      <c r="AF597" s="135"/>
      <c r="AG597" s="238" t="e">
        <f t="shared" ref="AG597:AG627" si="165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66">AVERAGE(AH597:AL597)</f>
        <v>#DIV/0!</v>
      </c>
      <c r="AN597" s="144"/>
      <c r="AO597" s="135"/>
      <c r="AP597" s="135"/>
      <c r="AQ597" s="135"/>
      <c r="AR597" s="238" t="e">
        <f t="shared" ref="AR597:AR627" si="167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68">AVERAGE(AS597:AV597)</f>
        <v>#DIV/0!</v>
      </c>
      <c r="AY597" s="144"/>
      <c r="AZ597" s="135"/>
      <c r="BA597" s="135"/>
      <c r="BB597" s="135"/>
      <c r="BC597" s="238" t="e">
        <f t="shared" ref="BC597:BC627" si="169">AVERAGE(AY597:BB597)</f>
        <v>#DIV/0!</v>
      </c>
      <c r="BD597" s="144"/>
      <c r="BE597" s="135"/>
      <c r="BF597" s="135"/>
      <c r="BG597" s="135"/>
      <c r="BH597" s="238" t="e">
        <f t="shared" ref="BH597:BH627" si="170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171">AVERAGE(BI597:BM597)</f>
        <v>#DIV/0!</v>
      </c>
    </row>
    <row r="598" spans="1:66" ht="18" customHeight="1" x14ac:dyDescent="0.25">
      <c r="A598" s="275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172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64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65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66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67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68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169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170"/>
        <v>4.5</v>
      </c>
      <c r="BI598" s="135">
        <v>5</v>
      </c>
      <c r="BJ598" s="135">
        <v>5.2</v>
      </c>
      <c r="BK598" s="135"/>
      <c r="BL598" s="135"/>
      <c r="BM598" s="135"/>
      <c r="BN598" s="169">
        <f t="shared" si="171"/>
        <v>5.0999999999999996</v>
      </c>
    </row>
    <row r="599" spans="1:66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173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174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75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172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64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65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66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67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68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169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170"/>
        <v>4.125</v>
      </c>
      <c r="BI599" s="135">
        <v>4</v>
      </c>
      <c r="BJ599" s="135">
        <v>4</v>
      </c>
      <c r="BK599" s="135"/>
      <c r="BL599" s="135"/>
      <c r="BM599" s="135"/>
      <c r="BN599" s="169">
        <f t="shared" si="171"/>
        <v>4</v>
      </c>
    </row>
    <row r="600" spans="1:66" ht="18" customHeight="1" x14ac:dyDescent="0.25">
      <c r="A600" s="274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172"/>
        <v>2.5</v>
      </c>
      <c r="X600" s="135"/>
      <c r="Y600" s="135"/>
      <c r="Z600" s="135"/>
      <c r="AA600" s="135"/>
      <c r="AB600" s="238" t="e">
        <f t="shared" si="164"/>
        <v>#DIV/0!</v>
      </c>
      <c r="AC600" s="135"/>
      <c r="AD600" s="135"/>
      <c r="AE600" s="135"/>
      <c r="AF600" s="135"/>
      <c r="AG600" s="238" t="e">
        <f t="shared" si="165"/>
        <v>#DIV/0!</v>
      </c>
      <c r="AH600" s="135"/>
      <c r="AI600" s="135"/>
      <c r="AJ600" s="135"/>
      <c r="AK600" s="135"/>
      <c r="AL600" s="135"/>
      <c r="AM600" s="238" t="e">
        <f t="shared" si="166"/>
        <v>#DIV/0!</v>
      </c>
      <c r="AN600" s="135"/>
      <c r="AO600" s="135"/>
      <c r="AP600" s="135"/>
      <c r="AQ600" s="135"/>
      <c r="AR600" s="238" t="e">
        <f t="shared" si="167"/>
        <v>#DIV/0!</v>
      </c>
      <c r="AS600" s="135"/>
      <c r="AT600" s="135"/>
      <c r="AU600" s="135"/>
      <c r="AV600" s="135"/>
      <c r="AW600" s="135"/>
      <c r="AX600" s="238" t="e">
        <f t="shared" si="168"/>
        <v>#DIV/0!</v>
      </c>
      <c r="AY600" s="135"/>
      <c r="AZ600" s="135"/>
      <c r="BA600" s="135"/>
      <c r="BB600" s="135"/>
      <c r="BC600" s="238" t="e">
        <f t="shared" si="169"/>
        <v>#DIV/0!</v>
      </c>
      <c r="BD600" s="135"/>
      <c r="BE600" s="135"/>
      <c r="BF600" s="135"/>
      <c r="BG600" s="135"/>
      <c r="BH600" s="238" t="e">
        <f t="shared" si="170"/>
        <v>#DIV/0!</v>
      </c>
      <c r="BI600" s="135"/>
      <c r="BJ600" s="135"/>
      <c r="BK600" s="135"/>
      <c r="BL600" s="135"/>
      <c r="BM600" s="135"/>
      <c r="BN600" s="238" t="e">
        <f t="shared" si="171"/>
        <v>#DIV/0!</v>
      </c>
    </row>
    <row r="601" spans="1:66" ht="18" customHeight="1" x14ac:dyDescent="0.25">
      <c r="A601" s="275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173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174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75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172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64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65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66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67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68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169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170"/>
        <v>2.8499999999999996</v>
      </c>
      <c r="BI601" s="135">
        <v>2.5</v>
      </c>
      <c r="BJ601" s="135">
        <v>2.7</v>
      </c>
      <c r="BK601" s="135"/>
      <c r="BL601" s="135"/>
      <c r="BM601" s="135"/>
      <c r="BN601" s="169">
        <f t="shared" si="171"/>
        <v>2.6</v>
      </c>
    </row>
    <row r="602" spans="1:66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173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174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75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172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64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65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66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67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68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169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170"/>
        <v>2.25</v>
      </c>
      <c r="BI602" s="135">
        <v>2.5</v>
      </c>
      <c r="BJ602" s="135">
        <v>2.7</v>
      </c>
      <c r="BK602" s="135"/>
      <c r="BL602" s="135"/>
      <c r="BM602" s="135"/>
      <c r="BN602" s="169">
        <f t="shared" si="171"/>
        <v>2.6</v>
      </c>
    </row>
    <row r="603" spans="1:66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173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174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75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172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64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65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66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67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68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169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170"/>
        <v>9.25</v>
      </c>
      <c r="BI603" s="135">
        <v>11</v>
      </c>
      <c r="BJ603" s="135">
        <v>12</v>
      </c>
      <c r="BK603" s="135"/>
      <c r="BL603" s="135"/>
      <c r="BM603" s="135"/>
      <c r="BN603" s="169">
        <f t="shared" si="171"/>
        <v>11.5</v>
      </c>
    </row>
    <row r="604" spans="1:66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173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174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75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172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64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65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66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67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68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169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170"/>
        <v>9.625</v>
      </c>
      <c r="BI604" s="135">
        <v>10</v>
      </c>
      <c r="BJ604" s="135">
        <v>11</v>
      </c>
      <c r="BK604" s="135"/>
      <c r="BL604" s="135"/>
      <c r="BM604" s="135"/>
      <c r="BN604" s="169">
        <f t="shared" si="171"/>
        <v>10.5</v>
      </c>
    </row>
    <row r="605" spans="1:66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173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174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75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172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64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65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66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67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68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169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170"/>
        <v>5</v>
      </c>
      <c r="BI605" s="135">
        <v>5</v>
      </c>
      <c r="BJ605" s="135">
        <v>5</v>
      </c>
      <c r="BK605" s="135"/>
      <c r="BL605" s="135"/>
      <c r="BM605" s="135"/>
      <c r="BN605" s="169">
        <f t="shared" si="171"/>
        <v>5</v>
      </c>
    </row>
    <row r="606" spans="1:66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173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174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75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172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64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65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66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67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68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169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170"/>
        <v>13.5</v>
      </c>
      <c r="BI606" s="135">
        <v>13</v>
      </c>
      <c r="BJ606" s="135">
        <v>13</v>
      </c>
      <c r="BK606" s="135"/>
      <c r="BL606" s="135"/>
      <c r="BM606" s="135"/>
      <c r="BN606" s="169">
        <f t="shared" si="171"/>
        <v>13</v>
      </c>
    </row>
    <row r="607" spans="1:66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173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174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75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172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64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65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66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67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68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169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170"/>
        <v>13.5</v>
      </c>
      <c r="BI607" s="135">
        <v>14</v>
      </c>
      <c r="BJ607" s="135">
        <v>14</v>
      </c>
      <c r="BK607" s="135"/>
      <c r="BL607" s="135"/>
      <c r="BM607" s="135"/>
      <c r="BN607" s="169">
        <f t="shared" si="171"/>
        <v>14</v>
      </c>
    </row>
    <row r="608" spans="1:66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173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174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75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172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64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65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66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67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68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169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170"/>
        <v>15.5</v>
      </c>
      <c r="BI608" s="135">
        <v>16</v>
      </c>
      <c r="BJ608" s="135">
        <v>16</v>
      </c>
      <c r="BK608" s="135"/>
      <c r="BL608" s="135"/>
      <c r="BM608" s="135"/>
      <c r="BN608" s="169">
        <f t="shared" si="171"/>
        <v>16</v>
      </c>
    </row>
    <row r="609" spans="1:66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173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174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75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172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64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65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66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67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68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169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170"/>
        <v>85</v>
      </c>
      <c r="BI609" s="135">
        <v>85</v>
      </c>
      <c r="BJ609" s="135">
        <v>85</v>
      </c>
      <c r="BK609" s="135"/>
      <c r="BL609" s="135"/>
      <c r="BM609" s="135"/>
      <c r="BN609" s="169">
        <f t="shared" si="171"/>
        <v>85</v>
      </c>
    </row>
    <row r="610" spans="1:66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173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174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75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172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64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65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66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67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68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169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170"/>
        <v>90</v>
      </c>
      <c r="BI610" s="135">
        <v>90</v>
      </c>
      <c r="BJ610" s="135">
        <v>90</v>
      </c>
      <c r="BK610" s="135"/>
      <c r="BL610" s="135"/>
      <c r="BM610" s="135"/>
      <c r="BN610" s="169">
        <f t="shared" si="171"/>
        <v>90</v>
      </c>
    </row>
    <row r="611" spans="1:66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173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174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75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172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64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65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66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67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68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169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170"/>
        <v>5</v>
      </c>
      <c r="BI611" s="135">
        <v>5</v>
      </c>
      <c r="BJ611" s="135">
        <v>5</v>
      </c>
      <c r="BK611" s="135"/>
      <c r="BL611" s="135"/>
      <c r="BM611" s="135"/>
      <c r="BN611" s="169">
        <f t="shared" si="171"/>
        <v>5</v>
      </c>
    </row>
    <row r="612" spans="1:66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173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174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75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172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64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65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66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67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68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169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170"/>
        <v>12</v>
      </c>
      <c r="BI612" s="135">
        <v>12</v>
      </c>
      <c r="BJ612" s="135">
        <v>12</v>
      </c>
      <c r="BK612" s="135"/>
      <c r="BL612" s="135"/>
      <c r="BM612" s="135"/>
      <c r="BN612" s="169">
        <f t="shared" si="171"/>
        <v>12</v>
      </c>
    </row>
    <row r="613" spans="1:66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173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174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75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172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64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65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66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67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68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169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170"/>
        <v>11</v>
      </c>
      <c r="BI613" s="135">
        <v>11</v>
      </c>
      <c r="BJ613" s="135">
        <v>11</v>
      </c>
      <c r="BK613" s="135"/>
      <c r="BL613" s="135"/>
      <c r="BM613" s="135"/>
      <c r="BN613" s="169">
        <f t="shared" si="171"/>
        <v>11</v>
      </c>
    </row>
    <row r="614" spans="1:66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173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174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75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172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64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65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66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67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68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169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170"/>
        <v>45</v>
      </c>
      <c r="BI614" s="135">
        <v>45</v>
      </c>
      <c r="BJ614" s="135">
        <v>45</v>
      </c>
      <c r="BK614" s="135"/>
      <c r="BL614" s="135"/>
      <c r="BM614" s="135"/>
      <c r="BN614" s="169">
        <f t="shared" si="171"/>
        <v>45</v>
      </c>
    </row>
    <row r="615" spans="1:66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173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174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75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172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64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65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66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67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68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169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170"/>
        <v>45</v>
      </c>
      <c r="BI615" s="135">
        <v>45</v>
      </c>
      <c r="BJ615" s="135">
        <v>45</v>
      </c>
      <c r="BK615" s="135"/>
      <c r="BL615" s="135"/>
      <c r="BM615" s="135"/>
      <c r="BN615" s="169">
        <f t="shared" si="171"/>
        <v>45</v>
      </c>
    </row>
    <row r="616" spans="1:66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173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174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75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172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64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65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66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67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68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169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170"/>
        <v>5.5</v>
      </c>
      <c r="BI616" s="135">
        <v>5.5</v>
      </c>
      <c r="BJ616" s="135">
        <v>5.5</v>
      </c>
      <c r="BK616" s="135"/>
      <c r="BL616" s="135"/>
      <c r="BM616" s="135"/>
      <c r="BN616" s="169">
        <f t="shared" si="171"/>
        <v>5.5</v>
      </c>
    </row>
    <row r="617" spans="1:66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173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174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75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172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64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65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66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67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68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169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170"/>
        <v>4.7</v>
      </c>
      <c r="BI617" s="135">
        <v>4.7</v>
      </c>
      <c r="BJ617" s="135">
        <v>4.7</v>
      </c>
      <c r="BK617" s="135"/>
      <c r="BL617" s="135"/>
      <c r="BM617" s="135"/>
      <c r="BN617" s="169">
        <f t="shared" si="171"/>
        <v>4.7</v>
      </c>
    </row>
    <row r="618" spans="1:66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173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174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75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172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64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65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66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67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68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169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170"/>
        <v>3</v>
      </c>
      <c r="BI618" s="135">
        <v>3</v>
      </c>
      <c r="BJ618" s="135">
        <v>3</v>
      </c>
      <c r="BK618" s="135"/>
      <c r="BL618" s="135"/>
      <c r="BM618" s="135"/>
      <c r="BN618" s="169">
        <f t="shared" si="171"/>
        <v>3</v>
      </c>
    </row>
    <row r="619" spans="1:66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173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174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75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172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64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65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66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67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68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169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170"/>
        <v>16</v>
      </c>
      <c r="BI619" s="135">
        <v>16</v>
      </c>
      <c r="BJ619" s="135">
        <v>16</v>
      </c>
      <c r="BK619" s="135"/>
      <c r="BL619" s="135"/>
      <c r="BM619" s="135"/>
      <c r="BN619" s="169">
        <f t="shared" si="171"/>
        <v>16</v>
      </c>
    </row>
    <row r="620" spans="1:66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173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174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75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172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64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65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66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67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68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169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170"/>
        <v>18</v>
      </c>
      <c r="BI620" s="135">
        <v>18</v>
      </c>
      <c r="BJ620" s="135">
        <v>18</v>
      </c>
      <c r="BK620" s="135"/>
      <c r="BL620" s="135"/>
      <c r="BM620" s="135"/>
      <c r="BN620" s="169">
        <f t="shared" si="171"/>
        <v>18</v>
      </c>
    </row>
    <row r="621" spans="1:66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173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174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75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172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64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65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66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67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68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169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170"/>
        <v>15</v>
      </c>
      <c r="BI621" s="135">
        <v>15</v>
      </c>
      <c r="BJ621" s="135">
        <v>15</v>
      </c>
      <c r="BK621" s="135"/>
      <c r="BL621" s="135"/>
      <c r="BM621" s="135"/>
      <c r="BN621" s="169">
        <f t="shared" si="171"/>
        <v>15</v>
      </c>
    </row>
    <row r="622" spans="1:66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173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174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75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172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64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65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66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67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68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169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170"/>
        <v>5</v>
      </c>
      <c r="BI622" s="135">
        <v>5</v>
      </c>
      <c r="BJ622" s="135">
        <v>5</v>
      </c>
      <c r="BK622" s="135"/>
      <c r="BL622" s="135"/>
      <c r="BM622" s="135"/>
      <c r="BN622" s="169">
        <f t="shared" si="171"/>
        <v>5</v>
      </c>
    </row>
    <row r="623" spans="1:66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173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174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75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172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64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65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66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67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68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169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170"/>
        <v>2.5</v>
      </c>
      <c r="BI623" s="135">
        <v>2.5</v>
      </c>
      <c r="BJ623" s="135">
        <v>2.5</v>
      </c>
      <c r="BK623" s="135"/>
      <c r="BL623" s="135"/>
      <c r="BM623" s="135"/>
      <c r="BN623" s="169">
        <f t="shared" si="171"/>
        <v>2.5</v>
      </c>
    </row>
    <row r="624" spans="1:66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173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174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75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172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64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65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66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67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68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169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170"/>
        <v>40</v>
      </c>
      <c r="BI624" s="135">
        <v>40</v>
      </c>
      <c r="BJ624" s="135">
        <v>40</v>
      </c>
      <c r="BK624" s="135"/>
      <c r="BL624" s="135"/>
      <c r="BM624" s="135"/>
      <c r="BN624" s="169">
        <f t="shared" si="171"/>
        <v>40</v>
      </c>
    </row>
    <row r="625" spans="1:66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173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174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75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172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64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65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66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67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68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169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170"/>
        <v>7.6749999999999998</v>
      </c>
      <c r="BI625" s="135">
        <v>9</v>
      </c>
      <c r="BJ625" s="135">
        <v>9</v>
      </c>
      <c r="BK625" s="135"/>
      <c r="BL625" s="135"/>
      <c r="BM625" s="135"/>
      <c r="BN625" s="169">
        <f t="shared" si="171"/>
        <v>9</v>
      </c>
    </row>
    <row r="626" spans="1:66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173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174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75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172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64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65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66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67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68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169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170"/>
        <v>10.425000000000001</v>
      </c>
      <c r="BI626" s="135">
        <v>10.199999999999999</v>
      </c>
      <c r="BJ626" s="135">
        <v>10.5</v>
      </c>
      <c r="BK626" s="135"/>
      <c r="BL626" s="135"/>
      <c r="BM626" s="135"/>
      <c r="BN626" s="169">
        <f t="shared" si="171"/>
        <v>10.35</v>
      </c>
    </row>
    <row r="627" spans="1:66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173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174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75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172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64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65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66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67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68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169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170"/>
        <v>11.625</v>
      </c>
      <c r="BI627" s="135">
        <v>10.3</v>
      </c>
      <c r="BJ627" s="135">
        <v>10.3</v>
      </c>
      <c r="BK627" s="135"/>
      <c r="BL627" s="135"/>
      <c r="BM627" s="135"/>
      <c r="BN627" s="169">
        <f t="shared" si="171"/>
        <v>10.3</v>
      </c>
    </row>
    <row r="628" spans="1:66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</row>
    <row r="629" spans="1:66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173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174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75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172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/>
      <c r="BL629" s="141"/>
      <c r="BM629" s="141"/>
      <c r="BN629" s="169">
        <f>AVERAGE(BI629:BM629)</f>
        <v>10.85</v>
      </c>
    </row>
    <row r="630" spans="1:66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173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174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75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172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/>
      <c r="BL630" s="135"/>
      <c r="BM630" s="135"/>
      <c r="BN630" s="169">
        <f>AVERAGE(BI630:BM630)</f>
        <v>10.95</v>
      </c>
    </row>
    <row r="631" spans="1:66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66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66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66" ht="18" x14ac:dyDescent="0.25">
      <c r="A634" s="285" t="s">
        <v>45</v>
      </c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285"/>
      <c r="AM634" s="285"/>
      <c r="AN634" s="285"/>
      <c r="AO634" s="285"/>
      <c r="AP634" s="285"/>
      <c r="AQ634" s="285"/>
      <c r="AR634" s="285"/>
      <c r="AS634" s="285"/>
      <c r="AT634" s="285"/>
      <c r="AU634" s="285"/>
      <c r="AV634" s="285"/>
      <c r="AW634" s="285"/>
      <c r="AX634" s="285"/>
      <c r="AY634" s="285"/>
      <c r="AZ634" s="285"/>
      <c r="BA634" s="285"/>
      <c r="BB634" s="285"/>
      <c r="BC634" s="285"/>
      <c r="BD634" s="285"/>
      <c r="BE634" s="285"/>
      <c r="BF634" s="285"/>
      <c r="BG634" s="285"/>
      <c r="BH634" s="285"/>
      <c r="BI634" s="285"/>
      <c r="BJ634" s="285"/>
      <c r="BK634" s="285"/>
      <c r="BL634" s="285"/>
      <c r="BM634" s="285"/>
      <c r="BN634" s="285"/>
    </row>
    <row r="635" spans="1:66" ht="18.75" customHeight="1" x14ac:dyDescent="0.3">
      <c r="A635" s="217"/>
      <c r="B635" s="197"/>
      <c r="C635" s="282" t="s">
        <v>36</v>
      </c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  <c r="AC635" s="283"/>
      <c r="AD635" s="283"/>
      <c r="AE635" s="283"/>
      <c r="AF635" s="283"/>
      <c r="AG635" s="283"/>
      <c r="AH635" s="283"/>
      <c r="AI635" s="283"/>
      <c r="AJ635" s="283"/>
      <c r="AK635" s="283"/>
      <c r="AL635" s="283"/>
      <c r="AM635" s="283"/>
      <c r="AN635" s="283"/>
      <c r="AO635" s="283"/>
      <c r="AP635" s="283"/>
      <c r="AQ635" s="283"/>
      <c r="AR635" s="283"/>
      <c r="AS635" s="283"/>
      <c r="AT635" s="283"/>
      <c r="AU635" s="283"/>
      <c r="AV635" s="283"/>
      <c r="AW635" s="283"/>
      <c r="AX635" s="283"/>
      <c r="AY635" s="283"/>
      <c r="AZ635" s="283"/>
      <c r="BA635" s="283"/>
      <c r="BB635" s="283"/>
      <c r="BC635" s="283"/>
      <c r="BD635" s="283"/>
      <c r="BE635" s="283"/>
      <c r="BF635" s="283"/>
      <c r="BG635" s="283"/>
      <c r="BH635" s="283"/>
      <c r="BI635" s="283"/>
      <c r="BJ635" s="283"/>
      <c r="BK635" s="283"/>
      <c r="BL635" s="283"/>
      <c r="BM635" s="283"/>
      <c r="BN635" s="284"/>
    </row>
    <row r="636" spans="1:66" ht="18.75" customHeight="1" x14ac:dyDescent="0.3">
      <c r="A636" s="218"/>
      <c r="B636" s="198"/>
      <c r="C636" s="276" t="s">
        <v>139</v>
      </c>
      <c r="D636" s="277"/>
      <c r="E636" s="277"/>
      <c r="F636" s="278"/>
      <c r="G636" s="272" t="s">
        <v>123</v>
      </c>
      <c r="H636" s="279" t="s">
        <v>139</v>
      </c>
      <c r="I636" s="280"/>
      <c r="J636" s="280"/>
      <c r="K636" s="281"/>
      <c r="L636" s="272" t="s">
        <v>123</v>
      </c>
      <c r="M636" s="279" t="s">
        <v>139</v>
      </c>
      <c r="N636" s="280"/>
      <c r="O636" s="280"/>
      <c r="P636" s="281"/>
      <c r="Q636" s="272" t="s">
        <v>123</v>
      </c>
      <c r="R636" s="276" t="s">
        <v>139</v>
      </c>
      <c r="S636" s="277"/>
      <c r="T636" s="277"/>
      <c r="U636" s="277"/>
      <c r="V636" s="278"/>
      <c r="W636" s="272" t="s">
        <v>123</v>
      </c>
      <c r="X636" s="276" t="s">
        <v>139</v>
      </c>
      <c r="Y636" s="277"/>
      <c r="Z636" s="277"/>
      <c r="AA636" s="278"/>
      <c r="AB636" s="272" t="s">
        <v>123</v>
      </c>
      <c r="AC636" s="279" t="s">
        <v>139</v>
      </c>
      <c r="AD636" s="280"/>
      <c r="AE636" s="280"/>
      <c r="AF636" s="281"/>
      <c r="AG636" s="272" t="s">
        <v>123</v>
      </c>
      <c r="AH636" s="279" t="s">
        <v>139</v>
      </c>
      <c r="AI636" s="280"/>
      <c r="AJ636" s="280"/>
      <c r="AK636" s="280"/>
      <c r="AL636" s="281"/>
      <c r="AM636" s="272" t="s">
        <v>123</v>
      </c>
      <c r="AN636" s="279" t="s">
        <v>139</v>
      </c>
      <c r="AO636" s="280"/>
      <c r="AP636" s="280"/>
      <c r="AQ636" s="281"/>
      <c r="AR636" s="272" t="s">
        <v>123</v>
      </c>
      <c r="AS636" s="279" t="s">
        <v>139</v>
      </c>
      <c r="AT636" s="280"/>
      <c r="AU636" s="280"/>
      <c r="AV636" s="280"/>
      <c r="AW636" s="253"/>
      <c r="AX636" s="272" t="s">
        <v>123</v>
      </c>
      <c r="AY636" s="279" t="s">
        <v>139</v>
      </c>
      <c r="AZ636" s="280"/>
      <c r="BA636" s="280"/>
      <c r="BB636" s="281"/>
      <c r="BC636" s="272" t="s">
        <v>123</v>
      </c>
      <c r="BD636" s="270" t="s">
        <v>139</v>
      </c>
      <c r="BE636" s="271"/>
      <c r="BF636" s="271"/>
      <c r="BG636" s="271"/>
      <c r="BH636" s="272" t="s">
        <v>123</v>
      </c>
      <c r="BI636" s="270" t="s">
        <v>139</v>
      </c>
      <c r="BJ636" s="271"/>
      <c r="BK636" s="271"/>
      <c r="BL636" s="271"/>
      <c r="BM636" s="271"/>
      <c r="BN636" s="272" t="s">
        <v>123</v>
      </c>
    </row>
    <row r="637" spans="1:66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73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73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73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73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73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3"/>
    </row>
    <row r="638" spans="1:66" ht="18" customHeight="1" x14ac:dyDescent="0.25">
      <c r="A638" s="274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176">AVERAGE(X638:AA638)</f>
        <v>4.8999999999999995</v>
      </c>
      <c r="AC638" s="144"/>
      <c r="AD638" s="135"/>
      <c r="AE638" s="135"/>
      <c r="AF638" s="135"/>
      <c r="AG638" s="238" t="e">
        <f t="shared" ref="AG638:AG668" si="177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78">AVERAGE(AH638:AL638)</f>
        <v>#DIV/0!</v>
      </c>
      <c r="AN638" s="144"/>
      <c r="AO638" s="135"/>
      <c r="AP638" s="135"/>
      <c r="AQ638" s="135"/>
      <c r="AR638" s="238" t="e">
        <f t="shared" ref="AR638:AR668" si="179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180">AVERAGE(AS638:AV638)</f>
        <v>#DIV/0!</v>
      </c>
      <c r="AY638" s="144"/>
      <c r="AZ638" s="135"/>
      <c r="BA638" s="135"/>
      <c r="BB638" s="135"/>
      <c r="BC638" s="238" t="e">
        <f t="shared" ref="BC638:BC668" si="181">AVERAGE(AY638:BB638)</f>
        <v>#DIV/0!</v>
      </c>
      <c r="BD638" s="144"/>
      <c r="BE638" s="135"/>
      <c r="BF638" s="135"/>
      <c r="BG638" s="135"/>
      <c r="BH638" s="238" t="e">
        <f t="shared" ref="BH638:BH668" si="182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183">AVERAGE(BI638:BM638)</f>
        <v>#DIV/0!</v>
      </c>
    </row>
    <row r="639" spans="1:66" ht="18" customHeight="1" x14ac:dyDescent="0.25">
      <c r="A639" s="275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184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76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77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178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179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180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181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182"/>
        <v>4.25</v>
      </c>
      <c r="BI639" s="135">
        <v>5</v>
      </c>
      <c r="BJ639" s="135">
        <v>5.2</v>
      </c>
      <c r="BK639" s="135"/>
      <c r="BL639" s="135"/>
      <c r="BM639" s="135"/>
      <c r="BN639" s="169">
        <f t="shared" si="183"/>
        <v>5.0999999999999996</v>
      </c>
    </row>
    <row r="640" spans="1:66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185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186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187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184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76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77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178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179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180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181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182"/>
        <v>3.95</v>
      </c>
      <c r="BI640" s="135">
        <v>4</v>
      </c>
      <c r="BJ640" s="135">
        <v>4</v>
      </c>
      <c r="BK640" s="135"/>
      <c r="BL640" s="135"/>
      <c r="BM640" s="135"/>
      <c r="BN640" s="169">
        <f t="shared" si="183"/>
        <v>4</v>
      </c>
    </row>
    <row r="641" spans="1:66" ht="18" customHeight="1" x14ac:dyDescent="0.25">
      <c r="A641" s="274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184"/>
        <v>2.75</v>
      </c>
      <c r="X641" s="135"/>
      <c r="Y641" s="135"/>
      <c r="Z641" s="135"/>
      <c r="AA641" s="135"/>
      <c r="AB641" s="238" t="e">
        <f t="shared" si="176"/>
        <v>#DIV/0!</v>
      </c>
      <c r="AC641" s="135"/>
      <c r="AD641" s="135"/>
      <c r="AE641" s="135"/>
      <c r="AF641" s="135"/>
      <c r="AG641" s="238" t="e">
        <f t="shared" si="177"/>
        <v>#DIV/0!</v>
      </c>
      <c r="AH641" s="135"/>
      <c r="AI641" s="135"/>
      <c r="AJ641" s="135"/>
      <c r="AK641" s="135"/>
      <c r="AL641" s="135"/>
      <c r="AM641" s="238" t="e">
        <f t="shared" si="178"/>
        <v>#DIV/0!</v>
      </c>
      <c r="AN641" s="135"/>
      <c r="AO641" s="135"/>
      <c r="AP641" s="135"/>
      <c r="AQ641" s="135"/>
      <c r="AR641" s="238" t="e">
        <f t="shared" si="179"/>
        <v>#DIV/0!</v>
      </c>
      <c r="AS641" s="135"/>
      <c r="AT641" s="135"/>
      <c r="AU641" s="135"/>
      <c r="AV641" s="135"/>
      <c r="AW641" s="135"/>
      <c r="AX641" s="238" t="e">
        <f t="shared" si="180"/>
        <v>#DIV/0!</v>
      </c>
      <c r="AY641" s="135"/>
      <c r="AZ641" s="135"/>
      <c r="BA641" s="135"/>
      <c r="BB641" s="135"/>
      <c r="BC641" s="238" t="e">
        <f t="shared" si="181"/>
        <v>#DIV/0!</v>
      </c>
      <c r="BD641" s="135"/>
      <c r="BE641" s="135"/>
      <c r="BF641" s="135"/>
      <c r="BG641" s="135"/>
      <c r="BH641" s="238" t="e">
        <f t="shared" si="182"/>
        <v>#DIV/0!</v>
      </c>
      <c r="BI641" s="135"/>
      <c r="BJ641" s="135"/>
      <c r="BK641" s="135"/>
      <c r="BL641" s="135"/>
      <c r="BM641" s="135"/>
      <c r="BN641" s="238" t="e">
        <f t="shared" si="183"/>
        <v>#DIV/0!</v>
      </c>
    </row>
    <row r="642" spans="1:66" ht="18" customHeight="1" x14ac:dyDescent="0.25">
      <c r="A642" s="275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185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186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187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184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76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77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178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179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180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181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182"/>
        <v>3</v>
      </c>
      <c r="BI642" s="135">
        <v>3</v>
      </c>
      <c r="BJ642" s="135">
        <v>3</v>
      </c>
      <c r="BK642" s="135"/>
      <c r="BL642" s="135"/>
      <c r="BM642" s="135"/>
      <c r="BN642" s="169">
        <f t="shared" si="183"/>
        <v>3</v>
      </c>
    </row>
    <row r="643" spans="1:66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185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186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187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184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76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77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178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179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180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181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182"/>
        <v>2.75</v>
      </c>
      <c r="BI643" s="135">
        <v>2.5</v>
      </c>
      <c r="BJ643" s="135">
        <v>2.5</v>
      </c>
      <c r="BK643" s="135"/>
      <c r="BL643" s="135"/>
      <c r="BM643" s="135"/>
      <c r="BN643" s="169">
        <f t="shared" si="183"/>
        <v>2.5</v>
      </c>
    </row>
    <row r="644" spans="1:66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185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186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187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184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76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77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178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179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180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181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182"/>
        <v>9.5</v>
      </c>
      <c r="BI644" s="135">
        <v>10</v>
      </c>
      <c r="BJ644" s="135">
        <v>10</v>
      </c>
      <c r="BK644" s="135"/>
      <c r="BL644" s="135"/>
      <c r="BM644" s="135"/>
      <c r="BN644" s="169">
        <f t="shared" si="183"/>
        <v>10</v>
      </c>
    </row>
    <row r="645" spans="1:66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185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186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187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184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76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77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178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179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180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181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182"/>
        <v>10</v>
      </c>
      <c r="BI645" s="135">
        <v>10</v>
      </c>
      <c r="BJ645" s="135">
        <v>10</v>
      </c>
      <c r="BK645" s="135"/>
      <c r="BL645" s="135"/>
      <c r="BM645" s="135"/>
      <c r="BN645" s="169">
        <f t="shared" si="183"/>
        <v>10</v>
      </c>
    </row>
    <row r="646" spans="1:66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185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186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187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184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76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77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178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179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180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181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182"/>
        <v>7</v>
      </c>
      <c r="BI646" s="135">
        <v>7</v>
      </c>
      <c r="BJ646" s="135">
        <v>7</v>
      </c>
      <c r="BK646" s="135"/>
      <c r="BL646" s="135"/>
      <c r="BM646" s="135"/>
      <c r="BN646" s="169">
        <f t="shared" si="183"/>
        <v>7</v>
      </c>
    </row>
    <row r="647" spans="1:66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185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186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187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184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76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77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178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179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180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181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182"/>
        <v>12</v>
      </c>
      <c r="BI647" s="135">
        <v>12</v>
      </c>
      <c r="BJ647" s="135">
        <v>12</v>
      </c>
      <c r="BK647" s="135"/>
      <c r="BL647" s="135"/>
      <c r="BM647" s="135"/>
      <c r="BN647" s="169">
        <f t="shared" si="183"/>
        <v>12</v>
      </c>
    </row>
    <row r="648" spans="1:66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185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186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187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184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76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77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178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179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180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181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182"/>
        <v>16</v>
      </c>
      <c r="BI648" s="135">
        <v>16</v>
      </c>
      <c r="BJ648" s="135">
        <v>16</v>
      </c>
      <c r="BK648" s="135"/>
      <c r="BL648" s="135"/>
      <c r="BM648" s="135"/>
      <c r="BN648" s="169">
        <f t="shared" si="183"/>
        <v>16</v>
      </c>
    </row>
    <row r="649" spans="1:66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185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186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187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184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76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77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178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179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180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181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182"/>
        <v>16</v>
      </c>
      <c r="BI649" s="135">
        <v>16</v>
      </c>
      <c r="BJ649" s="135">
        <v>17</v>
      </c>
      <c r="BK649" s="135"/>
      <c r="BL649" s="135"/>
      <c r="BM649" s="135"/>
      <c r="BN649" s="169">
        <f t="shared" si="183"/>
        <v>16.5</v>
      </c>
    </row>
    <row r="650" spans="1:66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185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186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187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184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76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77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178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179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180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181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182"/>
        <v>80</v>
      </c>
      <c r="BI650" s="135">
        <v>80</v>
      </c>
      <c r="BJ650" s="135">
        <v>80</v>
      </c>
      <c r="BK650" s="135"/>
      <c r="BL650" s="135"/>
      <c r="BM650" s="135"/>
      <c r="BN650" s="169">
        <f t="shared" si="183"/>
        <v>80</v>
      </c>
    </row>
    <row r="651" spans="1:66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185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186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187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184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76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77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178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179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180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181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182"/>
        <v>85</v>
      </c>
      <c r="BI651" s="135">
        <v>85</v>
      </c>
      <c r="BJ651" s="135">
        <v>85</v>
      </c>
      <c r="BK651" s="135"/>
      <c r="BL651" s="135"/>
      <c r="BM651" s="135"/>
      <c r="BN651" s="169">
        <f t="shared" si="183"/>
        <v>85</v>
      </c>
    </row>
    <row r="652" spans="1:66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185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186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187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184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76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77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178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179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180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181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182"/>
        <v>6.6</v>
      </c>
      <c r="BI652" s="135">
        <v>6.6</v>
      </c>
      <c r="BJ652" s="135">
        <v>6.6</v>
      </c>
      <c r="BK652" s="135"/>
      <c r="BL652" s="135"/>
      <c r="BM652" s="135"/>
      <c r="BN652" s="169">
        <f t="shared" si="183"/>
        <v>6.6</v>
      </c>
    </row>
    <row r="653" spans="1:66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185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186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187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184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76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77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178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179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180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181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182"/>
        <v>11</v>
      </c>
      <c r="BI653" s="135">
        <v>11</v>
      </c>
      <c r="BJ653" s="135">
        <v>11.6</v>
      </c>
      <c r="BK653" s="135"/>
      <c r="BL653" s="135"/>
      <c r="BM653" s="135"/>
      <c r="BN653" s="169">
        <f t="shared" si="183"/>
        <v>11.3</v>
      </c>
    </row>
    <row r="654" spans="1:66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185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186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187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184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76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77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178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179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180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181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182"/>
        <v>11.5</v>
      </c>
      <c r="BI654" s="135">
        <v>11.5</v>
      </c>
      <c r="BJ654" s="135">
        <v>11.5</v>
      </c>
      <c r="BK654" s="135"/>
      <c r="BL654" s="135"/>
      <c r="BM654" s="135"/>
      <c r="BN654" s="169">
        <f t="shared" si="183"/>
        <v>11.5</v>
      </c>
    </row>
    <row r="655" spans="1:66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185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186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187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184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76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77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178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179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180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181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182"/>
        <v>40</v>
      </c>
      <c r="BI655" s="135">
        <v>40</v>
      </c>
      <c r="BJ655" s="135">
        <v>40</v>
      </c>
      <c r="BK655" s="135"/>
      <c r="BL655" s="135"/>
      <c r="BM655" s="135"/>
      <c r="BN655" s="169">
        <f t="shared" si="183"/>
        <v>40</v>
      </c>
    </row>
    <row r="656" spans="1:66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185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186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187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184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76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77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178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179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180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181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182"/>
        <v>45</v>
      </c>
      <c r="BI656" s="135">
        <v>45</v>
      </c>
      <c r="BJ656" s="135">
        <v>45</v>
      </c>
      <c r="BK656" s="135"/>
      <c r="BL656" s="135"/>
      <c r="BM656" s="135"/>
      <c r="BN656" s="169">
        <f t="shared" si="183"/>
        <v>45</v>
      </c>
    </row>
    <row r="657" spans="1:66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185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186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187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184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76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77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178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179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180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181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182"/>
        <v>5.4</v>
      </c>
      <c r="BI657" s="135">
        <v>5.4</v>
      </c>
      <c r="BJ657" s="135">
        <v>5.4</v>
      </c>
      <c r="BK657" s="135"/>
      <c r="BL657" s="135"/>
      <c r="BM657" s="135"/>
      <c r="BN657" s="169">
        <f t="shared" si="183"/>
        <v>5.4</v>
      </c>
    </row>
    <row r="658" spans="1:66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185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186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187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184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76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77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178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179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180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181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182"/>
        <v>4.4000000000000004</v>
      </c>
      <c r="BI658" s="135">
        <v>4.4000000000000004</v>
      </c>
      <c r="BJ658" s="135">
        <v>4.4000000000000004</v>
      </c>
      <c r="BK658" s="135"/>
      <c r="BL658" s="135"/>
      <c r="BM658" s="135"/>
      <c r="BN658" s="169">
        <f t="shared" si="183"/>
        <v>4.4000000000000004</v>
      </c>
    </row>
    <row r="659" spans="1:66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185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186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187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184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76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77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178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179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180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181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182"/>
        <v>3</v>
      </c>
      <c r="BI659" s="135">
        <v>3</v>
      </c>
      <c r="BJ659" s="135">
        <v>3</v>
      </c>
      <c r="BK659" s="135"/>
      <c r="BL659" s="135"/>
      <c r="BM659" s="135"/>
      <c r="BN659" s="169">
        <f t="shared" si="183"/>
        <v>3</v>
      </c>
    </row>
    <row r="660" spans="1:66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185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186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187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184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76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77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178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179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180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181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182"/>
        <v>22</v>
      </c>
      <c r="BI660" s="135">
        <v>22</v>
      </c>
      <c r="BJ660" s="135">
        <v>22</v>
      </c>
      <c r="BK660" s="135"/>
      <c r="BL660" s="135"/>
      <c r="BM660" s="135"/>
      <c r="BN660" s="169">
        <f t="shared" si="183"/>
        <v>22</v>
      </c>
    </row>
    <row r="661" spans="1:66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185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186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187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184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76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77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178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179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180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181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182"/>
        <v>20</v>
      </c>
      <c r="BI661" s="135">
        <v>20</v>
      </c>
      <c r="BJ661" s="135">
        <v>20</v>
      </c>
      <c r="BK661" s="135"/>
      <c r="BL661" s="135"/>
      <c r="BM661" s="135"/>
      <c r="BN661" s="169">
        <f t="shared" si="183"/>
        <v>20</v>
      </c>
    </row>
    <row r="662" spans="1:66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185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186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187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184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76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77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178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179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180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181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182"/>
        <v>14</v>
      </c>
      <c r="BI662" s="135">
        <v>14</v>
      </c>
      <c r="BJ662" s="135">
        <v>14</v>
      </c>
      <c r="BK662" s="135"/>
      <c r="BL662" s="135"/>
      <c r="BM662" s="135"/>
      <c r="BN662" s="169">
        <f t="shared" si="183"/>
        <v>14</v>
      </c>
    </row>
    <row r="663" spans="1:66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185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186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187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184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76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77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178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179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180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181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182"/>
        <v>3.7</v>
      </c>
      <c r="BI663" s="135">
        <v>3.7</v>
      </c>
      <c r="BJ663" s="135">
        <v>3.7</v>
      </c>
      <c r="BK663" s="135"/>
      <c r="BL663" s="135"/>
      <c r="BM663" s="135"/>
      <c r="BN663" s="169">
        <f t="shared" si="183"/>
        <v>3.7</v>
      </c>
    </row>
    <row r="664" spans="1:66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185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186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187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184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76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77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178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179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180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181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182"/>
        <v>3</v>
      </c>
      <c r="BI664" s="135">
        <v>3</v>
      </c>
      <c r="BJ664" s="135">
        <v>3</v>
      </c>
      <c r="BK664" s="135"/>
      <c r="BL664" s="135"/>
      <c r="BM664" s="135"/>
      <c r="BN664" s="169">
        <f t="shared" si="183"/>
        <v>3</v>
      </c>
    </row>
    <row r="665" spans="1:66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185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186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187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184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76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77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178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179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180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181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182"/>
        <v>40</v>
      </c>
      <c r="BI665" s="135">
        <v>40</v>
      </c>
      <c r="BJ665" s="135">
        <v>40</v>
      </c>
      <c r="BK665" s="135"/>
      <c r="BL665" s="135"/>
      <c r="BM665" s="135"/>
      <c r="BN665" s="169">
        <f t="shared" si="183"/>
        <v>40</v>
      </c>
    </row>
    <row r="666" spans="1:66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185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186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187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184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76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77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178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179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180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181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182"/>
        <v>7.1999999999999993</v>
      </c>
      <c r="BI666" s="148">
        <v>8.8000000000000007</v>
      </c>
      <c r="BJ666" s="148">
        <v>9</v>
      </c>
      <c r="BK666" s="148"/>
      <c r="BL666" s="148"/>
      <c r="BM666" s="148"/>
      <c r="BN666" s="169">
        <f t="shared" si="183"/>
        <v>8.9</v>
      </c>
    </row>
    <row r="667" spans="1:66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185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186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187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184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76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77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178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179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180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181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182"/>
        <v>10.5</v>
      </c>
      <c r="BI667" s="135">
        <v>10.5</v>
      </c>
      <c r="BJ667" s="135">
        <v>10.5</v>
      </c>
      <c r="BK667" s="135"/>
      <c r="BL667" s="135"/>
      <c r="BM667" s="135"/>
      <c r="BN667" s="169">
        <f t="shared" si="183"/>
        <v>10.5</v>
      </c>
    </row>
    <row r="668" spans="1:66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185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186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187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184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76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77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178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179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180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181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182"/>
        <v>10.7</v>
      </c>
      <c r="BI668" s="135">
        <v>10.7</v>
      </c>
      <c r="BJ668" s="135">
        <v>10.7</v>
      </c>
      <c r="BK668" s="135"/>
      <c r="BL668" s="135"/>
      <c r="BM668" s="135"/>
      <c r="BN668" s="169">
        <f t="shared" si="183"/>
        <v>10.7</v>
      </c>
    </row>
    <row r="669" spans="1:66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</row>
    <row r="670" spans="1:66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185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186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187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184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/>
      <c r="BL670" s="141"/>
      <c r="BM670" s="141"/>
      <c r="BN670" s="169">
        <f>AVERAGE(BI670:BM670)</f>
        <v>10.85</v>
      </c>
    </row>
    <row r="671" spans="1:66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185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186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187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184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/>
      <c r="BL671" s="135"/>
      <c r="BM671" s="135"/>
      <c r="BN671" s="169">
        <f>AVERAGE(BI671:BM671)</f>
        <v>10.95</v>
      </c>
    </row>
    <row r="672" spans="1:66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66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66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66" ht="18.75" customHeight="1" x14ac:dyDescent="0.3"/>
    <row r="676" spans="1:66" ht="18" x14ac:dyDescent="0.25">
      <c r="A676" s="285" t="s">
        <v>45</v>
      </c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285"/>
      <c r="AM676" s="285"/>
      <c r="AN676" s="285"/>
      <c r="AO676" s="285"/>
      <c r="AP676" s="285"/>
      <c r="AQ676" s="285"/>
      <c r="AR676" s="285"/>
      <c r="AS676" s="285"/>
      <c r="AT676" s="285"/>
      <c r="AU676" s="285"/>
      <c r="AV676" s="285"/>
      <c r="AW676" s="285"/>
      <c r="AX676" s="285"/>
      <c r="AY676" s="285"/>
      <c r="AZ676" s="285"/>
      <c r="BA676" s="285"/>
      <c r="BB676" s="285"/>
      <c r="BC676" s="285"/>
      <c r="BD676" s="285"/>
      <c r="BE676" s="285"/>
      <c r="BF676" s="285"/>
      <c r="BG676" s="285"/>
      <c r="BH676" s="285"/>
      <c r="BI676" s="285"/>
      <c r="BJ676" s="285"/>
      <c r="BK676" s="285"/>
      <c r="BL676" s="285"/>
      <c r="BM676" s="285"/>
      <c r="BN676" s="285"/>
    </row>
    <row r="677" spans="1:66" ht="18.75" customHeight="1" x14ac:dyDescent="0.3">
      <c r="A677" s="217"/>
      <c r="B677" s="197"/>
      <c r="C677" s="282" t="s">
        <v>37</v>
      </c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  <c r="AC677" s="283"/>
      <c r="AD677" s="283"/>
      <c r="AE677" s="283"/>
      <c r="AF677" s="283"/>
      <c r="AG677" s="283"/>
      <c r="AH677" s="283"/>
      <c r="AI677" s="283"/>
      <c r="AJ677" s="283"/>
      <c r="AK677" s="283"/>
      <c r="AL677" s="283"/>
      <c r="AM677" s="283"/>
      <c r="AN677" s="283"/>
      <c r="AO677" s="283"/>
      <c r="AP677" s="283"/>
      <c r="AQ677" s="283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4"/>
    </row>
    <row r="678" spans="1:66" ht="18.75" customHeight="1" x14ac:dyDescent="0.3">
      <c r="A678" s="218"/>
      <c r="B678" s="198"/>
      <c r="C678" s="276" t="s">
        <v>139</v>
      </c>
      <c r="D678" s="277"/>
      <c r="E678" s="277"/>
      <c r="F678" s="278"/>
      <c r="G678" s="272" t="s">
        <v>123</v>
      </c>
      <c r="H678" s="279" t="s">
        <v>139</v>
      </c>
      <c r="I678" s="280"/>
      <c r="J678" s="280"/>
      <c r="K678" s="281"/>
      <c r="L678" s="272" t="s">
        <v>123</v>
      </c>
      <c r="M678" s="279" t="s">
        <v>139</v>
      </c>
      <c r="N678" s="280"/>
      <c r="O678" s="280"/>
      <c r="P678" s="281"/>
      <c r="Q678" s="272" t="s">
        <v>123</v>
      </c>
      <c r="R678" s="276" t="s">
        <v>139</v>
      </c>
      <c r="S678" s="277"/>
      <c r="T678" s="277"/>
      <c r="U678" s="277"/>
      <c r="V678" s="278"/>
      <c r="W678" s="272" t="s">
        <v>123</v>
      </c>
      <c r="X678" s="276" t="s">
        <v>139</v>
      </c>
      <c r="Y678" s="277"/>
      <c r="Z678" s="277"/>
      <c r="AA678" s="278"/>
      <c r="AB678" s="272" t="s">
        <v>123</v>
      </c>
      <c r="AC678" s="279" t="s">
        <v>139</v>
      </c>
      <c r="AD678" s="280"/>
      <c r="AE678" s="280"/>
      <c r="AF678" s="281"/>
      <c r="AG678" s="272" t="s">
        <v>123</v>
      </c>
      <c r="AH678" s="279" t="s">
        <v>139</v>
      </c>
      <c r="AI678" s="280"/>
      <c r="AJ678" s="280"/>
      <c r="AK678" s="280"/>
      <c r="AL678" s="281"/>
      <c r="AM678" s="272" t="s">
        <v>123</v>
      </c>
      <c r="AN678" s="279" t="s">
        <v>139</v>
      </c>
      <c r="AO678" s="280"/>
      <c r="AP678" s="280"/>
      <c r="AQ678" s="281"/>
      <c r="AR678" s="272" t="s">
        <v>123</v>
      </c>
      <c r="AS678" s="279" t="s">
        <v>139</v>
      </c>
      <c r="AT678" s="280"/>
      <c r="AU678" s="280"/>
      <c r="AV678" s="280"/>
      <c r="AW678" s="253"/>
      <c r="AX678" s="272" t="s">
        <v>123</v>
      </c>
      <c r="AY678" s="279" t="s">
        <v>139</v>
      </c>
      <c r="AZ678" s="280"/>
      <c r="BA678" s="280"/>
      <c r="BB678" s="281"/>
      <c r="BC678" s="272" t="s">
        <v>123</v>
      </c>
      <c r="BD678" s="270" t="s">
        <v>139</v>
      </c>
      <c r="BE678" s="271"/>
      <c r="BF678" s="271"/>
      <c r="BG678" s="271"/>
      <c r="BH678" s="272" t="s">
        <v>123</v>
      </c>
      <c r="BI678" s="270" t="s">
        <v>139</v>
      </c>
      <c r="BJ678" s="271"/>
      <c r="BK678" s="271"/>
      <c r="BL678" s="271"/>
      <c r="BM678" s="271"/>
      <c r="BN678" s="272" t="s">
        <v>123</v>
      </c>
    </row>
    <row r="679" spans="1:66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73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73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73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73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73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3"/>
    </row>
    <row r="680" spans="1:66" ht="18" customHeight="1" x14ac:dyDescent="0.25">
      <c r="A680" s="274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188">AVERAGE(X680:AA680)</f>
        <v>5</v>
      </c>
      <c r="AC680" s="144"/>
      <c r="AD680" s="135"/>
      <c r="AE680" s="135"/>
      <c r="AF680" s="135"/>
      <c r="AG680" s="238" t="e">
        <f t="shared" ref="AG680:AG710" si="189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190">AVERAGE(AH680:AL680)</f>
        <v>#DIV/0!</v>
      </c>
      <c r="AN680" s="144"/>
      <c r="AO680" s="135"/>
      <c r="AP680" s="135"/>
      <c r="AQ680" s="135"/>
      <c r="AR680" s="238" t="e">
        <f t="shared" ref="AR680:AR710" si="191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192">AVERAGE(AS680:AV680)</f>
        <v>#DIV/0!</v>
      </c>
      <c r="AY680" s="144"/>
      <c r="AZ680" s="135"/>
      <c r="BA680" s="135"/>
      <c r="BB680" s="135"/>
      <c r="BC680" s="238" t="e">
        <f t="shared" ref="BC680:BC710" si="193">AVERAGE(AY680:BB680)</f>
        <v>#DIV/0!</v>
      </c>
      <c r="BD680" s="144"/>
      <c r="BE680" s="135"/>
      <c r="BF680" s="135"/>
      <c r="BG680" s="135"/>
      <c r="BH680" s="238" t="e">
        <f t="shared" ref="BH680:BH710" si="194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195">AVERAGE(BI680:BM680)</f>
        <v>#DIV/0!</v>
      </c>
    </row>
    <row r="681" spans="1:66" ht="18" customHeight="1" x14ac:dyDescent="0.25">
      <c r="A681" s="275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196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188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189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190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191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192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193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194"/>
        <v>4.125</v>
      </c>
      <c r="BI681" s="135">
        <v>4.5</v>
      </c>
      <c r="BJ681" s="135">
        <v>4.5</v>
      </c>
      <c r="BK681" s="135"/>
      <c r="BL681" s="135"/>
      <c r="BM681" s="135"/>
      <c r="BN681" s="169">
        <f t="shared" si="195"/>
        <v>4.5</v>
      </c>
    </row>
    <row r="682" spans="1:66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197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198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199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196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188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189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190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191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192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193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194"/>
        <v>3.75</v>
      </c>
      <c r="BI682" s="135">
        <v>4</v>
      </c>
      <c r="BJ682" s="135">
        <v>4</v>
      </c>
      <c r="BK682" s="135"/>
      <c r="BL682" s="135"/>
      <c r="BM682" s="135"/>
      <c r="BN682" s="169">
        <f t="shared" si="195"/>
        <v>4</v>
      </c>
    </row>
    <row r="683" spans="1:66" ht="18" customHeight="1" x14ac:dyDescent="0.25">
      <c r="A683" s="274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196"/>
        <v>2</v>
      </c>
      <c r="X683" s="135"/>
      <c r="Y683" s="135"/>
      <c r="Z683" s="135"/>
      <c r="AA683" s="135"/>
      <c r="AB683" s="238" t="e">
        <f t="shared" si="188"/>
        <v>#DIV/0!</v>
      </c>
      <c r="AC683" s="135"/>
      <c r="AD683" s="135"/>
      <c r="AE683" s="135"/>
      <c r="AF683" s="135"/>
      <c r="AG683" s="238" t="e">
        <f t="shared" si="189"/>
        <v>#DIV/0!</v>
      </c>
      <c r="AH683" s="135"/>
      <c r="AI683" s="135"/>
      <c r="AJ683" s="135"/>
      <c r="AK683" s="135"/>
      <c r="AL683" s="135"/>
      <c r="AM683" s="238" t="e">
        <f t="shared" si="190"/>
        <v>#DIV/0!</v>
      </c>
      <c r="AN683" s="135"/>
      <c r="AO683" s="135"/>
      <c r="AP683" s="135"/>
      <c r="AQ683" s="135"/>
      <c r="AR683" s="238" t="e">
        <f t="shared" si="191"/>
        <v>#DIV/0!</v>
      </c>
      <c r="AS683" s="135"/>
      <c r="AT683" s="135"/>
      <c r="AU683" s="135"/>
      <c r="AV683" s="135"/>
      <c r="AW683" s="135"/>
      <c r="AX683" s="238" t="e">
        <f t="shared" si="192"/>
        <v>#DIV/0!</v>
      </c>
      <c r="AY683" s="135"/>
      <c r="AZ683" s="135"/>
      <c r="BA683" s="135"/>
      <c r="BB683" s="135"/>
      <c r="BC683" s="238" t="e">
        <f t="shared" si="193"/>
        <v>#DIV/0!</v>
      </c>
      <c r="BD683" s="135"/>
      <c r="BE683" s="135"/>
      <c r="BF683" s="135"/>
      <c r="BG683" s="135"/>
      <c r="BH683" s="238" t="e">
        <f t="shared" si="194"/>
        <v>#DIV/0!</v>
      </c>
      <c r="BI683" s="135"/>
      <c r="BJ683" s="135"/>
      <c r="BK683" s="135"/>
      <c r="BL683" s="135"/>
      <c r="BM683" s="135"/>
      <c r="BN683" s="238" t="e">
        <f t="shared" si="195"/>
        <v>#DIV/0!</v>
      </c>
    </row>
    <row r="684" spans="1:66" ht="18" customHeight="1" x14ac:dyDescent="0.25">
      <c r="A684" s="275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197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198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199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196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188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189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190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191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192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193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194"/>
        <v>2.5</v>
      </c>
      <c r="BI684" s="135">
        <v>2.5</v>
      </c>
      <c r="BJ684" s="135">
        <v>2.5</v>
      </c>
      <c r="BK684" s="135"/>
      <c r="BL684" s="135"/>
      <c r="BM684" s="135"/>
      <c r="BN684" s="169">
        <f t="shared" si="195"/>
        <v>2.5</v>
      </c>
    </row>
    <row r="685" spans="1:66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197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198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199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196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188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189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190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191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192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193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194"/>
        <v>3.5</v>
      </c>
      <c r="BI685" s="135">
        <v>3.5</v>
      </c>
      <c r="BJ685" s="135">
        <v>3.3</v>
      </c>
      <c r="BK685" s="135"/>
      <c r="BL685" s="135"/>
      <c r="BM685" s="135"/>
      <c r="BN685" s="169">
        <f t="shared" si="195"/>
        <v>3.4</v>
      </c>
    </row>
    <row r="686" spans="1:66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197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198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199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196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188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189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190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191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192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193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194"/>
        <v>8.25</v>
      </c>
      <c r="BI686" s="135">
        <v>10</v>
      </c>
      <c r="BJ686" s="135">
        <v>12</v>
      </c>
      <c r="BK686" s="135"/>
      <c r="BL686" s="135"/>
      <c r="BM686" s="135"/>
      <c r="BN686" s="169">
        <f t="shared" si="195"/>
        <v>11</v>
      </c>
    </row>
    <row r="687" spans="1:66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197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198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199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196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188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189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190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191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192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193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194"/>
        <v>8</v>
      </c>
      <c r="BI687" s="135">
        <v>10</v>
      </c>
      <c r="BJ687" s="135">
        <v>12</v>
      </c>
      <c r="BK687" s="135"/>
      <c r="BL687" s="135"/>
      <c r="BM687" s="135"/>
      <c r="BN687" s="169">
        <f t="shared" si="195"/>
        <v>11</v>
      </c>
    </row>
    <row r="688" spans="1:66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197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198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199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196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188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189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190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191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192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193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194"/>
        <v>7</v>
      </c>
      <c r="BI688" s="135">
        <v>7</v>
      </c>
      <c r="BJ688" s="135">
        <v>7</v>
      </c>
      <c r="BK688" s="135"/>
      <c r="BL688" s="135"/>
      <c r="BM688" s="135"/>
      <c r="BN688" s="169">
        <f t="shared" si="195"/>
        <v>7</v>
      </c>
    </row>
    <row r="689" spans="1:66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197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198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199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196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188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189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190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191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192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193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194"/>
        <v>12</v>
      </c>
      <c r="BI689" s="135">
        <v>12</v>
      </c>
      <c r="BJ689" s="135">
        <v>12</v>
      </c>
      <c r="BK689" s="135"/>
      <c r="BL689" s="135"/>
      <c r="BM689" s="135"/>
      <c r="BN689" s="169">
        <f t="shared" si="195"/>
        <v>12</v>
      </c>
    </row>
    <row r="690" spans="1:66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197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198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199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196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188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189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190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191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192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193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194"/>
        <v>14.75</v>
      </c>
      <c r="BI690" s="135">
        <v>15</v>
      </c>
      <c r="BJ690" s="135">
        <v>15</v>
      </c>
      <c r="BK690" s="135"/>
      <c r="BL690" s="135"/>
      <c r="BM690" s="135"/>
      <c r="BN690" s="169">
        <f t="shared" si="195"/>
        <v>15</v>
      </c>
    </row>
    <row r="691" spans="1:66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197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198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199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196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188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189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190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191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192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193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194"/>
        <v>17.5</v>
      </c>
      <c r="BI691" s="135">
        <v>18</v>
      </c>
      <c r="BJ691" s="135">
        <v>18</v>
      </c>
      <c r="BK691" s="135"/>
      <c r="BL691" s="135"/>
      <c r="BM691" s="135"/>
      <c r="BN691" s="169">
        <f t="shared" si="195"/>
        <v>18</v>
      </c>
    </row>
    <row r="692" spans="1:66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197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198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199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196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188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189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190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191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192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193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194"/>
        <v>85</v>
      </c>
      <c r="BI692" s="135">
        <v>85</v>
      </c>
      <c r="BJ692" s="135">
        <v>85</v>
      </c>
      <c r="BK692" s="135"/>
      <c r="BL692" s="135"/>
      <c r="BM692" s="135"/>
      <c r="BN692" s="169">
        <f t="shared" si="195"/>
        <v>85</v>
      </c>
    </row>
    <row r="693" spans="1:66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197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198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199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196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188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189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190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191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192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193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194"/>
        <v>86</v>
      </c>
      <c r="BI693" s="135">
        <v>86</v>
      </c>
      <c r="BJ693" s="135">
        <v>86</v>
      </c>
      <c r="BK693" s="135"/>
      <c r="BL693" s="135"/>
      <c r="BM693" s="135"/>
      <c r="BN693" s="169">
        <f t="shared" si="195"/>
        <v>86</v>
      </c>
    </row>
    <row r="694" spans="1:66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197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198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199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196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188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189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190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191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192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193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194"/>
        <v>4</v>
      </c>
      <c r="BI694" s="135">
        <v>5</v>
      </c>
      <c r="BJ694" s="135">
        <v>5</v>
      </c>
      <c r="BK694" s="135"/>
      <c r="BL694" s="135"/>
      <c r="BM694" s="135"/>
      <c r="BN694" s="169">
        <f t="shared" si="195"/>
        <v>5</v>
      </c>
    </row>
    <row r="695" spans="1:66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197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198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199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196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188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189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190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191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192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193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194"/>
        <v>12</v>
      </c>
      <c r="BI695" s="135">
        <v>12</v>
      </c>
      <c r="BJ695" s="135">
        <v>12</v>
      </c>
      <c r="BK695" s="135"/>
      <c r="BL695" s="135"/>
      <c r="BM695" s="135"/>
      <c r="BN695" s="169">
        <f t="shared" si="195"/>
        <v>12</v>
      </c>
    </row>
    <row r="696" spans="1:66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197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198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199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196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188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189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190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191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192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193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194"/>
        <v>11</v>
      </c>
      <c r="BI696" s="135">
        <v>11</v>
      </c>
      <c r="BJ696" s="135">
        <v>11</v>
      </c>
      <c r="BK696" s="135"/>
      <c r="BL696" s="135"/>
      <c r="BM696" s="135"/>
      <c r="BN696" s="169">
        <f t="shared" si="195"/>
        <v>11</v>
      </c>
    </row>
    <row r="697" spans="1:66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197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198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199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196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188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189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190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191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192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193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194"/>
        <v>32</v>
      </c>
      <c r="BI697" s="135">
        <v>32</v>
      </c>
      <c r="BJ697" s="135">
        <v>32</v>
      </c>
      <c r="BK697" s="135"/>
      <c r="BL697" s="135"/>
      <c r="BM697" s="135"/>
      <c r="BN697" s="169">
        <f t="shared" si="195"/>
        <v>32</v>
      </c>
    </row>
    <row r="698" spans="1:66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197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198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199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196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188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189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190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191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192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193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194"/>
        <v>34</v>
      </c>
      <c r="BI698" s="135">
        <v>34</v>
      </c>
      <c r="BJ698" s="135">
        <v>34</v>
      </c>
      <c r="BK698" s="135"/>
      <c r="BL698" s="135"/>
      <c r="BM698" s="135"/>
      <c r="BN698" s="169">
        <f t="shared" si="195"/>
        <v>34</v>
      </c>
    </row>
    <row r="699" spans="1:66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197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198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199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196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188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189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190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191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192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193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194"/>
        <v>5.4</v>
      </c>
      <c r="BI699" s="135">
        <v>5.4</v>
      </c>
      <c r="BJ699" s="135">
        <v>5.4</v>
      </c>
      <c r="BK699" s="135"/>
      <c r="BL699" s="135"/>
      <c r="BM699" s="135"/>
      <c r="BN699" s="169">
        <f t="shared" si="195"/>
        <v>5.4</v>
      </c>
    </row>
    <row r="700" spans="1:66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197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198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199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196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188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189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190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191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192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193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194"/>
        <v>4.5</v>
      </c>
      <c r="BI700" s="135">
        <v>4.5</v>
      </c>
      <c r="BJ700" s="135">
        <v>4.5</v>
      </c>
      <c r="BK700" s="135"/>
      <c r="BL700" s="135"/>
      <c r="BM700" s="135"/>
      <c r="BN700" s="169">
        <f t="shared" si="195"/>
        <v>4.5</v>
      </c>
    </row>
    <row r="701" spans="1:66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197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198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199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196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188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189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190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191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192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193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194"/>
        <v>3</v>
      </c>
      <c r="BI701" s="135">
        <v>3</v>
      </c>
      <c r="BJ701" s="135">
        <v>3</v>
      </c>
      <c r="BK701" s="135"/>
      <c r="BL701" s="135"/>
      <c r="BM701" s="135"/>
      <c r="BN701" s="169">
        <f t="shared" si="195"/>
        <v>3</v>
      </c>
    </row>
    <row r="702" spans="1:66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197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198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199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196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188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189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190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191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192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193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194"/>
        <v>18</v>
      </c>
      <c r="BI702" s="135">
        <v>18</v>
      </c>
      <c r="BJ702" s="135">
        <v>18</v>
      </c>
      <c r="BK702" s="135"/>
      <c r="BL702" s="135"/>
      <c r="BM702" s="135"/>
      <c r="BN702" s="169">
        <f t="shared" si="195"/>
        <v>18</v>
      </c>
    </row>
    <row r="703" spans="1:66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197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198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199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196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188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189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190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191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192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193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194"/>
        <v>18</v>
      </c>
      <c r="BI703" s="135">
        <v>18</v>
      </c>
      <c r="BJ703" s="135">
        <v>18</v>
      </c>
      <c r="BK703" s="135"/>
      <c r="BL703" s="135"/>
      <c r="BM703" s="135"/>
      <c r="BN703" s="169">
        <f t="shared" si="195"/>
        <v>18</v>
      </c>
    </row>
    <row r="704" spans="1:66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197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198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199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196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188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189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190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191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192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193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194"/>
        <v>15</v>
      </c>
      <c r="BI704" s="135">
        <v>15</v>
      </c>
      <c r="BJ704" s="135">
        <v>15</v>
      </c>
      <c r="BK704" s="135"/>
      <c r="BL704" s="135"/>
      <c r="BM704" s="135"/>
      <c r="BN704" s="169">
        <f t="shared" si="195"/>
        <v>15</v>
      </c>
    </row>
    <row r="705" spans="1:66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197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198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199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196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188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189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190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191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192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193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194"/>
        <v>3</v>
      </c>
      <c r="BI705" s="135">
        <v>3</v>
      </c>
      <c r="BJ705" s="135">
        <v>3</v>
      </c>
      <c r="BK705" s="135"/>
      <c r="BL705" s="135"/>
      <c r="BM705" s="135"/>
      <c r="BN705" s="169">
        <f t="shared" si="195"/>
        <v>3</v>
      </c>
    </row>
    <row r="706" spans="1:66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197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198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199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196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188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189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190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191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192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193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194"/>
        <v>2</v>
      </c>
      <c r="BI706" s="135">
        <v>2</v>
      </c>
      <c r="BJ706" s="135">
        <v>2</v>
      </c>
      <c r="BK706" s="135"/>
      <c r="BL706" s="135"/>
      <c r="BM706" s="135"/>
      <c r="BN706" s="169">
        <f t="shared" si="195"/>
        <v>2</v>
      </c>
    </row>
    <row r="707" spans="1:66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197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198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199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196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188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189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190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191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192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193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194"/>
        <v>40</v>
      </c>
      <c r="BI707" s="135">
        <v>40</v>
      </c>
      <c r="BJ707" s="135">
        <v>40</v>
      </c>
      <c r="BK707" s="135"/>
      <c r="BL707" s="135"/>
      <c r="BM707" s="135"/>
      <c r="BN707" s="169">
        <f t="shared" si="195"/>
        <v>40</v>
      </c>
    </row>
    <row r="708" spans="1:66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197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198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199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196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188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189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190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191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192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193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194"/>
        <v>7.2750000000000004</v>
      </c>
      <c r="BI708" s="135">
        <v>9</v>
      </c>
      <c r="BJ708" s="135">
        <v>9</v>
      </c>
      <c r="BK708" s="135"/>
      <c r="BL708" s="135"/>
      <c r="BM708" s="135"/>
      <c r="BN708" s="169">
        <f t="shared" si="195"/>
        <v>9</v>
      </c>
    </row>
    <row r="709" spans="1:66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197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198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199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196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188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189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190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191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192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193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194"/>
        <v>10.4</v>
      </c>
      <c r="BI709" s="135">
        <v>10.4</v>
      </c>
      <c r="BJ709" s="135">
        <v>10.4</v>
      </c>
      <c r="BK709" s="135"/>
      <c r="BL709" s="135"/>
      <c r="BM709" s="135"/>
      <c r="BN709" s="169">
        <f t="shared" si="195"/>
        <v>10.4</v>
      </c>
    </row>
    <row r="710" spans="1:66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197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198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199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196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188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189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190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191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192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193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194"/>
        <v>10.525</v>
      </c>
      <c r="BI710" s="135">
        <v>10.5</v>
      </c>
      <c r="BJ710" s="135">
        <v>10.5</v>
      </c>
      <c r="BK710" s="135"/>
      <c r="BL710" s="135"/>
      <c r="BM710" s="135"/>
      <c r="BN710" s="169">
        <f t="shared" si="195"/>
        <v>10.5</v>
      </c>
    </row>
    <row r="711" spans="1:66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</row>
    <row r="712" spans="1:66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197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198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199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196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/>
      <c r="BL712" s="141"/>
      <c r="BM712" s="141"/>
      <c r="BN712" s="169">
        <f>AVERAGE(BI712:BM712)</f>
        <v>10.85</v>
      </c>
    </row>
    <row r="713" spans="1:66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197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198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199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196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/>
      <c r="BL713" s="135"/>
      <c r="BM713" s="135"/>
      <c r="BN713" s="169">
        <f>AVERAGE(BI713:BM713)</f>
        <v>10.95</v>
      </c>
    </row>
    <row r="714" spans="1:66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66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66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66" ht="18" x14ac:dyDescent="0.25">
      <c r="A717" s="285" t="s">
        <v>45</v>
      </c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285"/>
      <c r="AQ717" s="285"/>
      <c r="AR717" s="285"/>
      <c r="AS717" s="285"/>
      <c r="AT717" s="285"/>
      <c r="AU717" s="285"/>
      <c r="AV717" s="285"/>
      <c r="AW717" s="285"/>
      <c r="AX717" s="285"/>
      <c r="AY717" s="285"/>
      <c r="AZ717" s="285"/>
      <c r="BA717" s="285"/>
      <c r="BB717" s="285"/>
      <c r="BC717" s="285"/>
      <c r="BD717" s="285"/>
      <c r="BE717" s="285"/>
      <c r="BF717" s="285"/>
      <c r="BG717" s="285"/>
      <c r="BH717" s="285"/>
      <c r="BI717" s="285"/>
      <c r="BJ717" s="285"/>
      <c r="BK717" s="285"/>
      <c r="BL717" s="285"/>
      <c r="BM717" s="285"/>
      <c r="BN717" s="285"/>
    </row>
    <row r="718" spans="1:66" ht="18.75" customHeight="1" x14ac:dyDescent="0.3">
      <c r="A718" s="217"/>
      <c r="B718" s="197"/>
      <c r="C718" s="282" t="s">
        <v>41</v>
      </c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  <c r="AC718" s="283"/>
      <c r="AD718" s="283"/>
      <c r="AE718" s="283"/>
      <c r="AF718" s="283"/>
      <c r="AG718" s="283"/>
      <c r="AH718" s="283"/>
      <c r="AI718" s="283"/>
      <c r="AJ718" s="283"/>
      <c r="AK718" s="283"/>
      <c r="AL718" s="283"/>
      <c r="AM718" s="283"/>
      <c r="AN718" s="283"/>
      <c r="AO718" s="283"/>
      <c r="AP718" s="283"/>
      <c r="AQ718" s="283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4"/>
    </row>
    <row r="719" spans="1:66" ht="18.75" customHeight="1" x14ac:dyDescent="0.3">
      <c r="A719" s="218"/>
      <c r="B719" s="198"/>
      <c r="C719" s="276" t="s">
        <v>139</v>
      </c>
      <c r="D719" s="277"/>
      <c r="E719" s="277"/>
      <c r="F719" s="278"/>
      <c r="G719" s="272" t="s">
        <v>123</v>
      </c>
      <c r="H719" s="279" t="s">
        <v>139</v>
      </c>
      <c r="I719" s="280"/>
      <c r="J719" s="280"/>
      <c r="K719" s="281"/>
      <c r="L719" s="272" t="s">
        <v>123</v>
      </c>
      <c r="M719" s="279" t="s">
        <v>139</v>
      </c>
      <c r="N719" s="280"/>
      <c r="O719" s="280"/>
      <c r="P719" s="281"/>
      <c r="Q719" s="272" t="s">
        <v>123</v>
      </c>
      <c r="R719" s="276" t="s">
        <v>139</v>
      </c>
      <c r="S719" s="277"/>
      <c r="T719" s="277"/>
      <c r="U719" s="277"/>
      <c r="V719" s="278"/>
      <c r="W719" s="272" t="s">
        <v>123</v>
      </c>
      <c r="X719" s="276" t="s">
        <v>139</v>
      </c>
      <c r="Y719" s="277"/>
      <c r="Z719" s="277"/>
      <c r="AA719" s="278"/>
      <c r="AB719" s="272" t="s">
        <v>123</v>
      </c>
      <c r="AC719" s="279" t="s">
        <v>139</v>
      </c>
      <c r="AD719" s="280"/>
      <c r="AE719" s="280"/>
      <c r="AF719" s="281"/>
      <c r="AG719" s="272" t="s">
        <v>123</v>
      </c>
      <c r="AH719" s="279" t="s">
        <v>139</v>
      </c>
      <c r="AI719" s="280"/>
      <c r="AJ719" s="280"/>
      <c r="AK719" s="280"/>
      <c r="AL719" s="281"/>
      <c r="AM719" s="272" t="s">
        <v>123</v>
      </c>
      <c r="AN719" s="279" t="s">
        <v>139</v>
      </c>
      <c r="AO719" s="280"/>
      <c r="AP719" s="280"/>
      <c r="AQ719" s="281"/>
      <c r="AR719" s="272" t="s">
        <v>123</v>
      </c>
      <c r="AS719" s="279" t="s">
        <v>139</v>
      </c>
      <c r="AT719" s="280"/>
      <c r="AU719" s="280"/>
      <c r="AV719" s="280"/>
      <c r="AW719" s="253"/>
      <c r="AX719" s="272" t="s">
        <v>123</v>
      </c>
      <c r="AY719" s="279" t="s">
        <v>139</v>
      </c>
      <c r="AZ719" s="280"/>
      <c r="BA719" s="280"/>
      <c r="BB719" s="281"/>
      <c r="BC719" s="272" t="s">
        <v>123</v>
      </c>
      <c r="BD719" s="270" t="s">
        <v>139</v>
      </c>
      <c r="BE719" s="271"/>
      <c r="BF719" s="271"/>
      <c r="BG719" s="271"/>
      <c r="BH719" s="272" t="s">
        <v>123</v>
      </c>
      <c r="BI719" s="270" t="s">
        <v>139</v>
      </c>
      <c r="BJ719" s="271"/>
      <c r="BK719" s="271"/>
      <c r="BL719" s="271"/>
      <c r="BM719" s="271"/>
      <c r="BN719" s="272" t="s">
        <v>123</v>
      </c>
    </row>
    <row r="720" spans="1:66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73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73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73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73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73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3"/>
    </row>
    <row r="721" spans="1:66" ht="18" customHeight="1" x14ac:dyDescent="0.25">
      <c r="A721" s="274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00">AVERAGE(X721:AA721)</f>
        <v>5.666666666666667</v>
      </c>
      <c r="AC721" s="144"/>
      <c r="AD721" s="135"/>
      <c r="AE721" s="135"/>
      <c r="AF721" s="135"/>
      <c r="AG721" s="238" t="e">
        <f t="shared" ref="AG721:AG751" si="201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02">AVERAGE(AH721:AL721)</f>
        <v>#DIV/0!</v>
      </c>
      <c r="AN721" s="144"/>
      <c r="AO721" s="135"/>
      <c r="AP721" s="135"/>
      <c r="AQ721" s="135"/>
      <c r="AR721" s="238" t="e">
        <f t="shared" ref="AR721:AR751" si="203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04">AVERAGE(AS721:AV721)</f>
        <v>#DIV/0!</v>
      </c>
      <c r="AY721" s="144"/>
      <c r="AZ721" s="135"/>
      <c r="BA721" s="135"/>
      <c r="BB721" s="135"/>
      <c r="BC721" s="238" t="e">
        <f t="shared" ref="BC721:BC751" si="205">AVERAGE(AY721:BB721)</f>
        <v>#DIV/0!</v>
      </c>
      <c r="BD721" s="144"/>
      <c r="BE721" s="135"/>
      <c r="BF721" s="135"/>
      <c r="BG721" s="135"/>
      <c r="BH721" s="238" t="e">
        <f t="shared" ref="BH721:BH751" si="206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07">AVERAGE(BI721:BM721)</f>
        <v>#DIV/0!</v>
      </c>
    </row>
    <row r="722" spans="1:66" ht="18" customHeight="1" x14ac:dyDescent="0.25">
      <c r="A722" s="275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08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00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01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02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03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04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05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06"/>
        <v>4.5</v>
      </c>
      <c r="BI722" s="135">
        <v>4.5</v>
      </c>
      <c r="BJ722" s="135">
        <v>4.5</v>
      </c>
      <c r="BK722" s="135"/>
      <c r="BL722" s="135"/>
      <c r="BM722" s="135"/>
      <c r="BN722" s="169">
        <f t="shared" si="207"/>
        <v>4.5</v>
      </c>
    </row>
    <row r="723" spans="1:66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09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10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11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08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00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01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02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03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04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05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06"/>
        <v>3.5</v>
      </c>
      <c r="BI723" s="135">
        <v>3.8</v>
      </c>
      <c r="BJ723" s="135">
        <v>3.8</v>
      </c>
      <c r="BK723" s="135"/>
      <c r="BL723" s="135"/>
      <c r="BM723" s="135"/>
      <c r="BN723" s="169">
        <f t="shared" si="207"/>
        <v>3.8</v>
      </c>
    </row>
    <row r="724" spans="1:66" ht="18" customHeight="1" x14ac:dyDescent="0.25">
      <c r="A724" s="274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08"/>
        <v>2.5</v>
      </c>
      <c r="X724" s="135"/>
      <c r="Y724" s="135"/>
      <c r="Z724" s="135"/>
      <c r="AA724" s="135"/>
      <c r="AB724" s="238" t="e">
        <f t="shared" si="200"/>
        <v>#DIV/0!</v>
      </c>
      <c r="AC724" s="135"/>
      <c r="AD724" s="135"/>
      <c r="AE724" s="135"/>
      <c r="AF724" s="135"/>
      <c r="AG724" s="238" t="e">
        <f t="shared" si="201"/>
        <v>#DIV/0!</v>
      </c>
      <c r="AH724" s="135"/>
      <c r="AI724" s="135"/>
      <c r="AJ724" s="135"/>
      <c r="AK724" s="135"/>
      <c r="AL724" s="135"/>
      <c r="AM724" s="238" t="e">
        <f t="shared" si="202"/>
        <v>#DIV/0!</v>
      </c>
      <c r="AN724" s="135"/>
      <c r="AO724" s="135"/>
      <c r="AP724" s="135"/>
      <c r="AQ724" s="135"/>
      <c r="AR724" s="238" t="e">
        <f t="shared" si="203"/>
        <v>#DIV/0!</v>
      </c>
      <c r="AS724" s="135"/>
      <c r="AT724" s="135"/>
      <c r="AU724" s="135"/>
      <c r="AV724" s="135"/>
      <c r="AW724" s="135"/>
      <c r="AX724" s="238" t="e">
        <f t="shared" si="204"/>
        <v>#DIV/0!</v>
      </c>
      <c r="AY724" s="135"/>
      <c r="AZ724" s="135"/>
      <c r="BA724" s="135"/>
      <c r="BB724" s="135"/>
      <c r="BC724" s="238" t="e">
        <f t="shared" si="205"/>
        <v>#DIV/0!</v>
      </c>
      <c r="BD724" s="135"/>
      <c r="BE724" s="135"/>
      <c r="BF724" s="135"/>
      <c r="BG724" s="135"/>
      <c r="BH724" s="238" t="e">
        <f t="shared" si="206"/>
        <v>#DIV/0!</v>
      </c>
      <c r="BI724" s="135"/>
      <c r="BJ724" s="135"/>
      <c r="BK724" s="135"/>
      <c r="BL724" s="135"/>
      <c r="BM724" s="135"/>
      <c r="BN724" s="238" t="e">
        <f t="shared" si="207"/>
        <v>#DIV/0!</v>
      </c>
    </row>
    <row r="725" spans="1:66" ht="18" customHeight="1" x14ac:dyDescent="0.25">
      <c r="A725" s="275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09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10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11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08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00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01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02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03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04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05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06"/>
        <v>3.1500000000000004</v>
      </c>
      <c r="BI725" s="135">
        <v>3</v>
      </c>
      <c r="BJ725" s="135">
        <v>3</v>
      </c>
      <c r="BK725" s="135"/>
      <c r="BL725" s="135"/>
      <c r="BM725" s="135"/>
      <c r="BN725" s="169">
        <f t="shared" si="207"/>
        <v>3</v>
      </c>
    </row>
    <row r="726" spans="1:66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09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10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11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08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00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01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02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03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04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05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06"/>
        <v>2.7</v>
      </c>
      <c r="BI726" s="135">
        <v>2.5</v>
      </c>
      <c r="BJ726" s="135">
        <v>2.5</v>
      </c>
      <c r="BK726" s="135"/>
      <c r="BL726" s="135"/>
      <c r="BM726" s="135"/>
      <c r="BN726" s="169">
        <f t="shared" si="207"/>
        <v>2.5</v>
      </c>
    </row>
    <row r="727" spans="1:66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09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10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11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08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00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01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02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03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04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05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06"/>
        <v>10.25</v>
      </c>
      <c r="BI727" s="135">
        <v>11</v>
      </c>
      <c r="BJ727" s="135">
        <v>11</v>
      </c>
      <c r="BK727" s="135"/>
      <c r="BL727" s="135"/>
      <c r="BM727" s="135"/>
      <c r="BN727" s="169">
        <f t="shared" si="207"/>
        <v>11</v>
      </c>
    </row>
    <row r="728" spans="1:66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09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10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11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08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00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01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02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03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04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05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06"/>
        <v>9.5</v>
      </c>
      <c r="BI728" s="135">
        <v>10</v>
      </c>
      <c r="BJ728" s="135">
        <v>10</v>
      </c>
      <c r="BK728" s="135"/>
      <c r="BL728" s="135"/>
      <c r="BM728" s="135"/>
      <c r="BN728" s="169">
        <f t="shared" si="207"/>
        <v>10</v>
      </c>
    </row>
    <row r="729" spans="1:66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09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10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11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08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00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01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02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03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04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05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06"/>
        <v>5</v>
      </c>
      <c r="BI729" s="135">
        <v>5</v>
      </c>
      <c r="BJ729" s="135">
        <v>5</v>
      </c>
      <c r="BK729" s="135"/>
      <c r="BL729" s="135"/>
      <c r="BM729" s="135"/>
      <c r="BN729" s="169">
        <f t="shared" si="207"/>
        <v>5</v>
      </c>
    </row>
    <row r="730" spans="1:66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09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10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11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08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00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01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02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03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04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05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06"/>
        <v>15</v>
      </c>
      <c r="BI730" s="135">
        <v>15</v>
      </c>
      <c r="BJ730" s="135">
        <v>16</v>
      </c>
      <c r="BK730" s="135"/>
      <c r="BL730" s="135"/>
      <c r="BM730" s="135"/>
      <c r="BN730" s="169">
        <f t="shared" si="207"/>
        <v>15.5</v>
      </c>
    </row>
    <row r="731" spans="1:66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09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10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11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08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00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01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02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03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04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05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06"/>
        <v>15</v>
      </c>
      <c r="BI731" s="135">
        <v>15</v>
      </c>
      <c r="BJ731" s="135">
        <v>15</v>
      </c>
      <c r="BK731" s="135"/>
      <c r="BL731" s="135"/>
      <c r="BM731" s="135"/>
      <c r="BN731" s="169">
        <f t="shared" si="207"/>
        <v>15</v>
      </c>
    </row>
    <row r="732" spans="1:66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09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10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11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08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00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01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02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03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04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05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06"/>
        <v>16</v>
      </c>
      <c r="BI732" s="135">
        <v>16</v>
      </c>
      <c r="BJ732" s="135">
        <v>16</v>
      </c>
      <c r="BK732" s="135"/>
      <c r="BL732" s="135"/>
      <c r="BM732" s="135"/>
      <c r="BN732" s="169">
        <f t="shared" si="207"/>
        <v>16</v>
      </c>
    </row>
    <row r="733" spans="1:66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09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10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11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08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00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01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02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03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04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05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06"/>
        <v>90</v>
      </c>
      <c r="BI733" s="135">
        <v>90</v>
      </c>
      <c r="BJ733" s="135">
        <v>90</v>
      </c>
      <c r="BK733" s="135"/>
      <c r="BL733" s="135"/>
      <c r="BM733" s="135"/>
      <c r="BN733" s="169">
        <f t="shared" si="207"/>
        <v>90</v>
      </c>
    </row>
    <row r="734" spans="1:66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09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10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11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08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00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01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02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03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04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05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06"/>
        <v>90</v>
      </c>
      <c r="BI734" s="135">
        <v>90</v>
      </c>
      <c r="BJ734" s="135">
        <v>90</v>
      </c>
      <c r="BK734" s="135"/>
      <c r="BL734" s="135"/>
      <c r="BM734" s="135"/>
      <c r="BN734" s="169">
        <f t="shared" si="207"/>
        <v>90</v>
      </c>
    </row>
    <row r="735" spans="1:66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09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10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11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08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00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01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02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03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04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05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06"/>
        <v>7.25</v>
      </c>
      <c r="BI735" s="135">
        <v>8</v>
      </c>
      <c r="BJ735" s="135">
        <v>8</v>
      </c>
      <c r="BK735" s="135"/>
      <c r="BL735" s="135"/>
      <c r="BM735" s="135"/>
      <c r="BN735" s="169">
        <f t="shared" si="207"/>
        <v>8</v>
      </c>
    </row>
    <row r="736" spans="1:66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09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10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11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08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00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01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02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03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04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05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06"/>
        <v>11</v>
      </c>
      <c r="BI736" s="135">
        <v>12</v>
      </c>
      <c r="BJ736" s="135">
        <v>12</v>
      </c>
      <c r="BK736" s="135"/>
      <c r="BL736" s="135"/>
      <c r="BM736" s="135"/>
      <c r="BN736" s="169">
        <f t="shared" si="207"/>
        <v>12</v>
      </c>
    </row>
    <row r="737" spans="1:66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09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10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11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08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00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01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02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03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04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05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06"/>
        <v>11.5</v>
      </c>
      <c r="BI737" s="135">
        <v>11.5</v>
      </c>
      <c r="BJ737" s="135">
        <v>11.5</v>
      </c>
      <c r="BK737" s="135"/>
      <c r="BL737" s="135"/>
      <c r="BM737" s="135"/>
      <c r="BN737" s="169">
        <f t="shared" si="207"/>
        <v>11.5</v>
      </c>
    </row>
    <row r="738" spans="1:66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09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10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11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08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00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01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02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03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04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05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06"/>
        <v>45</v>
      </c>
      <c r="BI738" s="135">
        <v>45</v>
      </c>
      <c r="BJ738" s="135">
        <v>45</v>
      </c>
      <c r="BK738" s="135"/>
      <c r="BL738" s="135"/>
      <c r="BM738" s="135"/>
      <c r="BN738" s="169">
        <f t="shared" si="207"/>
        <v>45</v>
      </c>
    </row>
    <row r="739" spans="1:66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09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10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11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08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00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01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02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03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04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05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06"/>
        <v>40</v>
      </c>
      <c r="BI739" s="135">
        <v>40</v>
      </c>
      <c r="BJ739" s="135">
        <v>40</v>
      </c>
      <c r="BK739" s="135"/>
      <c r="BL739" s="135"/>
      <c r="BM739" s="135"/>
      <c r="BN739" s="169">
        <f t="shared" si="207"/>
        <v>40</v>
      </c>
    </row>
    <row r="740" spans="1:66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09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10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11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08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00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01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02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03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04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05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06"/>
        <v>5</v>
      </c>
      <c r="BI740" s="135">
        <v>5</v>
      </c>
      <c r="BJ740" s="135">
        <v>5</v>
      </c>
      <c r="BK740" s="135"/>
      <c r="BL740" s="135"/>
      <c r="BM740" s="135"/>
      <c r="BN740" s="169">
        <f t="shared" si="207"/>
        <v>5</v>
      </c>
    </row>
    <row r="741" spans="1:66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09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10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11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08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00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01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02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03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04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05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06"/>
        <v>4.2</v>
      </c>
      <c r="BI741" s="135">
        <v>4.2</v>
      </c>
      <c r="BJ741" s="135">
        <v>4.2</v>
      </c>
      <c r="BK741" s="135"/>
      <c r="BL741" s="135"/>
      <c r="BM741" s="135"/>
      <c r="BN741" s="169">
        <f t="shared" si="207"/>
        <v>4.2</v>
      </c>
    </row>
    <row r="742" spans="1:66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09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10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11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08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00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01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02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03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04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05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06"/>
        <v>3.6</v>
      </c>
      <c r="BI742" s="135">
        <v>3.6</v>
      </c>
      <c r="BJ742" s="135">
        <v>3.6</v>
      </c>
      <c r="BK742" s="135"/>
      <c r="BL742" s="135"/>
      <c r="BM742" s="135"/>
      <c r="BN742" s="169">
        <f t="shared" si="207"/>
        <v>3.6</v>
      </c>
    </row>
    <row r="743" spans="1:66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09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10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11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08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00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01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02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03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04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05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06"/>
        <v>20</v>
      </c>
      <c r="BI743" s="135">
        <v>20</v>
      </c>
      <c r="BJ743" s="135">
        <v>20</v>
      </c>
      <c r="BK743" s="135"/>
      <c r="BL743" s="135"/>
      <c r="BM743" s="135"/>
      <c r="BN743" s="169">
        <f t="shared" si="207"/>
        <v>20</v>
      </c>
    </row>
    <row r="744" spans="1:66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09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10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11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08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00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01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02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03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04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05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06"/>
        <v>20</v>
      </c>
      <c r="BI744" s="135">
        <v>20</v>
      </c>
      <c r="BJ744" s="135">
        <v>20</v>
      </c>
      <c r="BK744" s="135"/>
      <c r="BL744" s="135"/>
      <c r="BM744" s="135"/>
      <c r="BN744" s="169">
        <f t="shared" si="207"/>
        <v>20</v>
      </c>
    </row>
    <row r="745" spans="1:66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09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10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11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08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00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01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02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03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04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05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06"/>
        <v>20</v>
      </c>
      <c r="BI745" s="135">
        <v>20</v>
      </c>
      <c r="BJ745" s="135">
        <v>20</v>
      </c>
      <c r="BK745" s="135"/>
      <c r="BL745" s="135"/>
      <c r="BM745" s="135"/>
      <c r="BN745" s="169">
        <f t="shared" si="207"/>
        <v>20</v>
      </c>
    </row>
    <row r="746" spans="1:66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09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10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11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08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00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01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02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03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04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05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06"/>
        <v>5</v>
      </c>
      <c r="BI746" s="135">
        <v>5</v>
      </c>
      <c r="BJ746" s="135">
        <v>5</v>
      </c>
      <c r="BK746" s="135"/>
      <c r="BL746" s="135"/>
      <c r="BM746" s="135"/>
      <c r="BN746" s="169">
        <f t="shared" si="207"/>
        <v>5</v>
      </c>
    </row>
    <row r="747" spans="1:66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09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10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11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08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00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01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02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03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04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05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06"/>
        <v>2</v>
      </c>
      <c r="BI747" s="135">
        <v>2</v>
      </c>
      <c r="BJ747" s="135">
        <v>2</v>
      </c>
      <c r="BK747" s="135"/>
      <c r="BL747" s="135"/>
      <c r="BM747" s="135"/>
      <c r="BN747" s="169">
        <f t="shared" si="207"/>
        <v>2</v>
      </c>
    </row>
    <row r="748" spans="1:66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09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10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11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08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00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01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02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03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04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05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06"/>
        <v>30</v>
      </c>
      <c r="BI748" s="135">
        <v>30</v>
      </c>
      <c r="BJ748" s="135">
        <v>30</v>
      </c>
      <c r="BK748" s="135"/>
      <c r="BL748" s="135"/>
      <c r="BM748" s="135"/>
      <c r="BN748" s="169">
        <f t="shared" si="207"/>
        <v>30</v>
      </c>
    </row>
    <row r="749" spans="1:66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09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10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11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08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00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01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02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03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04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05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06"/>
        <v>7.2250000000000005</v>
      </c>
      <c r="BI749" s="135">
        <v>8.5</v>
      </c>
      <c r="BJ749" s="135">
        <v>8.8000000000000007</v>
      </c>
      <c r="BK749" s="135"/>
      <c r="BL749" s="135"/>
      <c r="BM749" s="135"/>
      <c r="BN749" s="169">
        <f t="shared" si="207"/>
        <v>8.65</v>
      </c>
    </row>
    <row r="750" spans="1:66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09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10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11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08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00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01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02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03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04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05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06"/>
        <v>10.475</v>
      </c>
      <c r="BI750" s="135">
        <v>10.6</v>
      </c>
      <c r="BJ750" s="135">
        <v>10.6</v>
      </c>
      <c r="BK750" s="135"/>
      <c r="BL750" s="135"/>
      <c r="BM750" s="135"/>
      <c r="BN750" s="169">
        <f t="shared" si="207"/>
        <v>10.6</v>
      </c>
    </row>
    <row r="751" spans="1:66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09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10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11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08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00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01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02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03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04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05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06"/>
        <v>10.625</v>
      </c>
      <c r="BI751" s="135">
        <v>10.9</v>
      </c>
      <c r="BJ751" s="135">
        <v>10.9</v>
      </c>
      <c r="BK751" s="135"/>
      <c r="BL751" s="135"/>
      <c r="BM751" s="135"/>
      <c r="BN751" s="169">
        <f t="shared" si="207"/>
        <v>10.9</v>
      </c>
    </row>
    <row r="752" spans="1:66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</row>
    <row r="753" spans="1:66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09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10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11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08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/>
      <c r="BL753" s="141"/>
      <c r="BM753" s="141"/>
      <c r="BN753" s="169">
        <f>AVERAGE(BI753:BM753)</f>
        <v>10.85</v>
      </c>
    </row>
    <row r="754" spans="1:66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09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10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11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08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/>
      <c r="BL754" s="135"/>
      <c r="BM754" s="135"/>
      <c r="BN754" s="169">
        <f>AVERAGE(BI754:BM754)</f>
        <v>10.95</v>
      </c>
    </row>
    <row r="755" spans="1:66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66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66" ht="18.75" customHeight="1" x14ac:dyDescent="0.3"/>
    <row r="758" spans="1:66" ht="18" x14ac:dyDescent="0.25">
      <c r="A758" s="285" t="s">
        <v>45</v>
      </c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285"/>
      <c r="AM758" s="285"/>
      <c r="AN758" s="285"/>
      <c r="AO758" s="285"/>
      <c r="AP758" s="285"/>
      <c r="AQ758" s="285"/>
      <c r="AR758" s="285"/>
      <c r="AS758" s="285"/>
      <c r="AT758" s="285"/>
      <c r="AU758" s="285"/>
      <c r="AV758" s="285"/>
      <c r="AW758" s="285"/>
      <c r="AX758" s="285"/>
      <c r="AY758" s="285"/>
      <c r="AZ758" s="285"/>
      <c r="BA758" s="285"/>
      <c r="BB758" s="285"/>
      <c r="BC758" s="285"/>
      <c r="BD758" s="285"/>
      <c r="BE758" s="285"/>
      <c r="BF758" s="285"/>
      <c r="BG758" s="285"/>
      <c r="BH758" s="285"/>
      <c r="BI758" s="285"/>
      <c r="BJ758" s="285"/>
      <c r="BK758" s="285"/>
      <c r="BL758" s="285"/>
      <c r="BM758" s="285"/>
      <c r="BN758" s="285"/>
    </row>
    <row r="759" spans="1:66" ht="18.75" customHeight="1" x14ac:dyDescent="0.3">
      <c r="A759" s="217"/>
      <c r="B759" s="197"/>
      <c r="C759" s="282" t="s">
        <v>54</v>
      </c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  <c r="AC759" s="283"/>
      <c r="AD759" s="283"/>
      <c r="AE759" s="283"/>
      <c r="AF759" s="283"/>
      <c r="AG759" s="283"/>
      <c r="AH759" s="283"/>
      <c r="AI759" s="283"/>
      <c r="AJ759" s="283"/>
      <c r="AK759" s="283"/>
      <c r="AL759" s="283"/>
      <c r="AM759" s="283"/>
      <c r="AN759" s="283"/>
      <c r="AO759" s="283"/>
      <c r="AP759" s="283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4"/>
    </row>
    <row r="760" spans="1:66" ht="18.75" customHeight="1" x14ac:dyDescent="0.3">
      <c r="A760" s="218"/>
      <c r="B760" s="198"/>
      <c r="C760" s="276" t="s">
        <v>139</v>
      </c>
      <c r="D760" s="277"/>
      <c r="E760" s="277"/>
      <c r="F760" s="278"/>
      <c r="G760" s="272" t="s">
        <v>123</v>
      </c>
      <c r="H760" s="279" t="s">
        <v>139</v>
      </c>
      <c r="I760" s="280"/>
      <c r="J760" s="280"/>
      <c r="K760" s="281"/>
      <c r="L760" s="272" t="s">
        <v>123</v>
      </c>
      <c r="M760" s="279" t="s">
        <v>139</v>
      </c>
      <c r="N760" s="280"/>
      <c r="O760" s="280"/>
      <c r="P760" s="281"/>
      <c r="Q760" s="272" t="s">
        <v>123</v>
      </c>
      <c r="R760" s="276" t="s">
        <v>139</v>
      </c>
      <c r="S760" s="277"/>
      <c r="T760" s="277"/>
      <c r="U760" s="277"/>
      <c r="V760" s="278"/>
      <c r="W760" s="272" t="s">
        <v>123</v>
      </c>
      <c r="X760" s="276" t="s">
        <v>139</v>
      </c>
      <c r="Y760" s="277"/>
      <c r="Z760" s="277"/>
      <c r="AA760" s="278"/>
      <c r="AB760" s="272" t="s">
        <v>123</v>
      </c>
      <c r="AC760" s="279" t="s">
        <v>139</v>
      </c>
      <c r="AD760" s="280"/>
      <c r="AE760" s="280"/>
      <c r="AF760" s="281"/>
      <c r="AG760" s="272" t="s">
        <v>123</v>
      </c>
      <c r="AH760" s="279" t="s">
        <v>139</v>
      </c>
      <c r="AI760" s="280"/>
      <c r="AJ760" s="280"/>
      <c r="AK760" s="280"/>
      <c r="AL760" s="281"/>
      <c r="AM760" s="272" t="s">
        <v>123</v>
      </c>
      <c r="AN760" s="279" t="s">
        <v>139</v>
      </c>
      <c r="AO760" s="280"/>
      <c r="AP760" s="280"/>
      <c r="AQ760" s="281"/>
      <c r="AR760" s="272" t="s">
        <v>123</v>
      </c>
      <c r="AS760" s="279" t="s">
        <v>139</v>
      </c>
      <c r="AT760" s="280"/>
      <c r="AU760" s="280"/>
      <c r="AV760" s="280"/>
      <c r="AW760" s="253"/>
      <c r="AX760" s="272" t="s">
        <v>123</v>
      </c>
      <c r="AY760" s="279" t="s">
        <v>139</v>
      </c>
      <c r="AZ760" s="280"/>
      <c r="BA760" s="280"/>
      <c r="BB760" s="281"/>
      <c r="BC760" s="272" t="s">
        <v>123</v>
      </c>
      <c r="BD760" s="270" t="s">
        <v>139</v>
      </c>
      <c r="BE760" s="271"/>
      <c r="BF760" s="271"/>
      <c r="BG760" s="271"/>
      <c r="BH760" s="272" t="s">
        <v>123</v>
      </c>
      <c r="BI760" s="270" t="s">
        <v>139</v>
      </c>
      <c r="BJ760" s="271"/>
      <c r="BK760" s="271"/>
      <c r="BL760" s="271"/>
      <c r="BM760" s="271"/>
      <c r="BN760" s="272" t="s">
        <v>123</v>
      </c>
    </row>
    <row r="761" spans="1:66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73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73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73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73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73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3"/>
    </row>
    <row r="762" spans="1:66" ht="18" customHeight="1" x14ac:dyDescent="0.25">
      <c r="A762" s="274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12">AVERAGE(X762:AA762)</f>
        <v>5.25</v>
      </c>
      <c r="AC762" s="144"/>
      <c r="AD762" s="135"/>
      <c r="AE762" s="135"/>
      <c r="AF762" s="135"/>
      <c r="AG762" s="238" t="e">
        <f t="shared" ref="AG762:AG792" si="213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14">AVERAGE(AH762:AL762)</f>
        <v>#DIV/0!</v>
      </c>
      <c r="AN762" s="144"/>
      <c r="AO762" s="135"/>
      <c r="AP762" s="135"/>
      <c r="AQ762" s="135"/>
      <c r="AR762" s="238" t="e">
        <f t="shared" ref="AR762:AR792" si="215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16">AVERAGE(AS762:AV762)</f>
        <v>#DIV/0!</v>
      </c>
      <c r="AY762" s="144"/>
      <c r="AZ762" s="135"/>
      <c r="BA762" s="135"/>
      <c r="BB762" s="135"/>
      <c r="BC762" s="238" t="e">
        <f t="shared" ref="BC762:BC792" si="217">AVERAGE(AY762:BB762)</f>
        <v>#DIV/0!</v>
      </c>
      <c r="BD762" s="144"/>
      <c r="BE762" s="135"/>
      <c r="BF762" s="135"/>
      <c r="BG762" s="135"/>
      <c r="BH762" s="238" t="e">
        <f t="shared" ref="BH762:BH792" si="218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19">AVERAGE(BI762:BM762)</f>
        <v>#DIV/0!</v>
      </c>
    </row>
    <row r="763" spans="1:66" ht="18" customHeight="1" x14ac:dyDescent="0.25">
      <c r="A763" s="275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20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12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13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14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15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16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17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18"/>
        <v>4</v>
      </c>
      <c r="BI763" s="135">
        <v>4.5</v>
      </c>
      <c r="BJ763" s="135">
        <v>4.5</v>
      </c>
      <c r="BK763" s="135"/>
      <c r="BL763" s="135"/>
      <c r="BM763" s="135"/>
      <c r="BN763" s="169">
        <f t="shared" si="219"/>
        <v>4.5</v>
      </c>
    </row>
    <row r="764" spans="1:66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21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22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23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20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12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13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14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15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16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17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18"/>
        <v>3.5</v>
      </c>
      <c r="BI764" s="135">
        <v>3</v>
      </c>
      <c r="BJ764" s="135">
        <v>3</v>
      </c>
      <c r="BK764" s="135"/>
      <c r="BL764" s="135"/>
      <c r="BM764" s="135"/>
      <c r="BN764" s="169">
        <f t="shared" si="219"/>
        <v>3</v>
      </c>
    </row>
    <row r="765" spans="1:66" ht="18" customHeight="1" x14ac:dyDescent="0.25">
      <c r="A765" s="274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20"/>
        <v>2.5</v>
      </c>
      <c r="X765" s="135"/>
      <c r="Y765" s="135"/>
      <c r="Z765" s="135"/>
      <c r="AA765" s="135"/>
      <c r="AB765" s="238" t="e">
        <f t="shared" si="212"/>
        <v>#DIV/0!</v>
      </c>
      <c r="AC765" s="135"/>
      <c r="AD765" s="135"/>
      <c r="AE765" s="135"/>
      <c r="AF765" s="135"/>
      <c r="AG765" s="238" t="e">
        <f t="shared" si="213"/>
        <v>#DIV/0!</v>
      </c>
      <c r="AH765" s="135"/>
      <c r="AI765" s="135"/>
      <c r="AJ765" s="135"/>
      <c r="AK765" s="135"/>
      <c r="AL765" s="135"/>
      <c r="AM765" s="238" t="e">
        <f t="shared" si="214"/>
        <v>#DIV/0!</v>
      </c>
      <c r="AN765" s="135"/>
      <c r="AO765" s="135"/>
      <c r="AP765" s="135"/>
      <c r="AQ765" s="135"/>
      <c r="AR765" s="238" t="e">
        <f t="shared" si="215"/>
        <v>#DIV/0!</v>
      </c>
      <c r="AS765" s="135"/>
      <c r="AT765" s="135"/>
      <c r="AU765" s="135"/>
      <c r="AV765" s="135"/>
      <c r="AW765" s="135"/>
      <c r="AX765" s="238" t="e">
        <f t="shared" si="216"/>
        <v>#DIV/0!</v>
      </c>
      <c r="AY765" s="135"/>
      <c r="AZ765" s="135"/>
      <c r="BA765" s="135"/>
      <c r="BB765" s="135"/>
      <c r="BC765" s="238" t="e">
        <f t="shared" si="217"/>
        <v>#DIV/0!</v>
      </c>
      <c r="BD765" s="135"/>
      <c r="BE765" s="135"/>
      <c r="BF765" s="135"/>
      <c r="BG765" s="135"/>
      <c r="BH765" s="238" t="e">
        <f t="shared" si="218"/>
        <v>#DIV/0!</v>
      </c>
      <c r="BI765" s="135"/>
      <c r="BJ765" s="135"/>
      <c r="BK765" s="135"/>
      <c r="BL765" s="135"/>
      <c r="BM765" s="135"/>
      <c r="BN765" s="238" t="e">
        <f t="shared" si="219"/>
        <v>#DIV/0!</v>
      </c>
    </row>
    <row r="766" spans="1:66" ht="18" customHeight="1" x14ac:dyDescent="0.25">
      <c r="A766" s="275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21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22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23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20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12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13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14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15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16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17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18"/>
        <v>3</v>
      </c>
      <c r="BI766" s="135">
        <v>3</v>
      </c>
      <c r="BJ766" s="135">
        <v>3</v>
      </c>
      <c r="BK766" s="135"/>
      <c r="BL766" s="135"/>
      <c r="BM766" s="135"/>
      <c r="BN766" s="169">
        <f t="shared" si="219"/>
        <v>3</v>
      </c>
    </row>
    <row r="767" spans="1:66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21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22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23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20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12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13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14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15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16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17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18"/>
        <v>2.625</v>
      </c>
      <c r="BI767" s="135">
        <v>2</v>
      </c>
      <c r="BJ767" s="135">
        <v>2</v>
      </c>
      <c r="BK767" s="135"/>
      <c r="BL767" s="135"/>
      <c r="BM767" s="135"/>
      <c r="BN767" s="169">
        <f t="shared" si="219"/>
        <v>2</v>
      </c>
    </row>
    <row r="768" spans="1:66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21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22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23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20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12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13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14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15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16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17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18"/>
        <v>9.75</v>
      </c>
      <c r="BI768" s="135">
        <v>10</v>
      </c>
      <c r="BJ768" s="135">
        <v>10</v>
      </c>
      <c r="BK768" s="135"/>
      <c r="BL768" s="135"/>
      <c r="BM768" s="135"/>
      <c r="BN768" s="169">
        <f t="shared" si="219"/>
        <v>10</v>
      </c>
    </row>
    <row r="769" spans="1:66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21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22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23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20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12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13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14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15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16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17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18"/>
        <v>10.25</v>
      </c>
      <c r="BI769" s="135">
        <v>10</v>
      </c>
      <c r="BJ769" s="135">
        <v>12</v>
      </c>
      <c r="BK769" s="135"/>
      <c r="BL769" s="135"/>
      <c r="BM769" s="135"/>
      <c r="BN769" s="169">
        <f t="shared" si="219"/>
        <v>11</v>
      </c>
    </row>
    <row r="770" spans="1:66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21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22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23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20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12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13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14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15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16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17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18"/>
        <v>5</v>
      </c>
      <c r="BI770" s="135">
        <v>5</v>
      </c>
      <c r="BJ770" s="135">
        <v>5</v>
      </c>
      <c r="BK770" s="135"/>
      <c r="BL770" s="135"/>
      <c r="BM770" s="135"/>
      <c r="BN770" s="169">
        <f t="shared" si="219"/>
        <v>5</v>
      </c>
    </row>
    <row r="771" spans="1:66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21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22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23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20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12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13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14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15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16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17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18"/>
        <v>13</v>
      </c>
      <c r="BI771" s="135">
        <v>13</v>
      </c>
      <c r="BJ771" s="135">
        <v>13</v>
      </c>
      <c r="BK771" s="135"/>
      <c r="BL771" s="135"/>
      <c r="BM771" s="135"/>
      <c r="BN771" s="169">
        <f t="shared" si="219"/>
        <v>13</v>
      </c>
    </row>
    <row r="772" spans="1:66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21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22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23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20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12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13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14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15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16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17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18"/>
        <v>14.375</v>
      </c>
      <c r="BI772" s="135">
        <v>15</v>
      </c>
      <c r="BJ772" s="135">
        <v>16</v>
      </c>
      <c r="BK772" s="135"/>
      <c r="BL772" s="135"/>
      <c r="BM772" s="135"/>
      <c r="BN772" s="169">
        <f t="shared" si="219"/>
        <v>15.5</v>
      </c>
    </row>
    <row r="773" spans="1:66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21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22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23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20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12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13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14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15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16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17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18"/>
        <v>16</v>
      </c>
      <c r="BI773" s="135">
        <v>17</v>
      </c>
      <c r="BJ773" s="135">
        <v>17</v>
      </c>
      <c r="BK773" s="135"/>
      <c r="BL773" s="135"/>
      <c r="BM773" s="135"/>
      <c r="BN773" s="169">
        <f t="shared" si="219"/>
        <v>17</v>
      </c>
    </row>
    <row r="774" spans="1:66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21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22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23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20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12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13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14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15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16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17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18"/>
        <v>90</v>
      </c>
      <c r="BI774" s="135">
        <v>90</v>
      </c>
      <c r="BJ774" s="135">
        <v>90</v>
      </c>
      <c r="BK774" s="135"/>
      <c r="BL774" s="135"/>
      <c r="BM774" s="135"/>
      <c r="BN774" s="169">
        <f t="shared" si="219"/>
        <v>90</v>
      </c>
    </row>
    <row r="775" spans="1:66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21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22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23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20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12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13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14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15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16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17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18"/>
        <v>90</v>
      </c>
      <c r="BI775" s="135">
        <v>90</v>
      </c>
      <c r="BJ775" s="135">
        <v>90</v>
      </c>
      <c r="BK775" s="135"/>
      <c r="BL775" s="135"/>
      <c r="BM775" s="135"/>
      <c r="BN775" s="169">
        <f t="shared" si="219"/>
        <v>90</v>
      </c>
    </row>
    <row r="776" spans="1:66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21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22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23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20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12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13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14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15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16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17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18"/>
        <v>5</v>
      </c>
      <c r="BI776" s="135">
        <v>5</v>
      </c>
      <c r="BJ776" s="135">
        <v>5</v>
      </c>
      <c r="BK776" s="135"/>
      <c r="BL776" s="135"/>
      <c r="BM776" s="135"/>
      <c r="BN776" s="169">
        <f t="shared" si="219"/>
        <v>5</v>
      </c>
    </row>
    <row r="777" spans="1:66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21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22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23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20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12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13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14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15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16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17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18"/>
        <v>11.5</v>
      </c>
      <c r="BI777" s="135">
        <v>11.6</v>
      </c>
      <c r="BJ777" s="135">
        <v>11.6</v>
      </c>
      <c r="BK777" s="135"/>
      <c r="BL777" s="135"/>
      <c r="BM777" s="135"/>
      <c r="BN777" s="169">
        <f t="shared" si="219"/>
        <v>11.6</v>
      </c>
    </row>
    <row r="778" spans="1:66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21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22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23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20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12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13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14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15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16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17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18"/>
        <v>10</v>
      </c>
      <c r="BI778" s="135">
        <v>10</v>
      </c>
      <c r="BJ778" s="135">
        <v>10</v>
      </c>
      <c r="BK778" s="135"/>
      <c r="BL778" s="135"/>
      <c r="BM778" s="135"/>
      <c r="BN778" s="169">
        <f t="shared" si="219"/>
        <v>10</v>
      </c>
    </row>
    <row r="779" spans="1:66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21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22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23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20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12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13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14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15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16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17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18"/>
        <v>35</v>
      </c>
      <c r="BI779" s="135">
        <v>35</v>
      </c>
      <c r="BJ779" s="135">
        <v>35</v>
      </c>
      <c r="BK779" s="135"/>
      <c r="BL779" s="135"/>
      <c r="BM779" s="135"/>
      <c r="BN779" s="169">
        <f t="shared" si="219"/>
        <v>35</v>
      </c>
    </row>
    <row r="780" spans="1:66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21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22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23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20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12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13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14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15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16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17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18"/>
        <v>35</v>
      </c>
      <c r="BI780" s="135">
        <v>35</v>
      </c>
      <c r="BJ780" s="135">
        <v>35</v>
      </c>
      <c r="BK780" s="135"/>
      <c r="BL780" s="135"/>
      <c r="BM780" s="135"/>
      <c r="BN780" s="169">
        <f t="shared" si="219"/>
        <v>35</v>
      </c>
    </row>
    <row r="781" spans="1:66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21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22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23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20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12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13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14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15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16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17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18"/>
        <v>5.4</v>
      </c>
      <c r="BI781" s="135">
        <v>5.4</v>
      </c>
      <c r="BJ781" s="135">
        <v>5.4</v>
      </c>
      <c r="BK781" s="135"/>
      <c r="BL781" s="135"/>
      <c r="BM781" s="135"/>
      <c r="BN781" s="169">
        <f t="shared" si="219"/>
        <v>5.4</v>
      </c>
    </row>
    <row r="782" spans="1:66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21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22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23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20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12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13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14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15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16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17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18"/>
        <v>4</v>
      </c>
      <c r="BI782" s="135">
        <v>4</v>
      </c>
      <c r="BJ782" s="135">
        <v>4</v>
      </c>
      <c r="BK782" s="135"/>
      <c r="BL782" s="135"/>
      <c r="BM782" s="135"/>
      <c r="BN782" s="169">
        <f t="shared" si="219"/>
        <v>4</v>
      </c>
    </row>
    <row r="783" spans="1:66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21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22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23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20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12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13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14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15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16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17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18"/>
        <v>3.5</v>
      </c>
      <c r="BI783" s="135">
        <v>3.5</v>
      </c>
      <c r="BJ783" s="135">
        <v>3.5</v>
      </c>
      <c r="BK783" s="135"/>
      <c r="BL783" s="135"/>
      <c r="BM783" s="135"/>
      <c r="BN783" s="169">
        <f t="shared" si="219"/>
        <v>3.5</v>
      </c>
    </row>
    <row r="784" spans="1:66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21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22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23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20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12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13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14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15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16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17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18"/>
        <v>15</v>
      </c>
      <c r="BI784" s="135">
        <v>15</v>
      </c>
      <c r="BJ784" s="135">
        <v>15</v>
      </c>
      <c r="BK784" s="135"/>
      <c r="BL784" s="135"/>
      <c r="BM784" s="135"/>
      <c r="BN784" s="169">
        <f t="shared" si="219"/>
        <v>15</v>
      </c>
    </row>
    <row r="785" spans="1:66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21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22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23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20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12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13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14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15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16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17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18"/>
        <v>15</v>
      </c>
      <c r="BI785" s="135">
        <v>15</v>
      </c>
      <c r="BJ785" s="135">
        <v>15</v>
      </c>
      <c r="BK785" s="135"/>
      <c r="BL785" s="135"/>
      <c r="BM785" s="135"/>
      <c r="BN785" s="169">
        <f t="shared" si="219"/>
        <v>15</v>
      </c>
    </row>
    <row r="786" spans="1:66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21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22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23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20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12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13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14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15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16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17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18"/>
        <v>14</v>
      </c>
      <c r="BI786" s="135">
        <v>14</v>
      </c>
      <c r="BJ786" s="135">
        <v>14</v>
      </c>
      <c r="BK786" s="135"/>
      <c r="BL786" s="135"/>
      <c r="BM786" s="135"/>
      <c r="BN786" s="169">
        <f t="shared" si="219"/>
        <v>14</v>
      </c>
    </row>
    <row r="787" spans="1:66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21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22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23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20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12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13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14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15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16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17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18"/>
        <v>4</v>
      </c>
      <c r="BI787" s="135">
        <v>4</v>
      </c>
      <c r="BJ787" s="135">
        <v>4</v>
      </c>
      <c r="BK787" s="135"/>
      <c r="BL787" s="135"/>
      <c r="BM787" s="135"/>
      <c r="BN787" s="169">
        <f t="shared" si="219"/>
        <v>4</v>
      </c>
    </row>
    <row r="788" spans="1:66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21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22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23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20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12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13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14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15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16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17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18"/>
        <v>3</v>
      </c>
      <c r="BI788" s="135">
        <v>3</v>
      </c>
      <c r="BJ788" s="135">
        <v>3</v>
      </c>
      <c r="BK788" s="135"/>
      <c r="BL788" s="135"/>
      <c r="BM788" s="135"/>
      <c r="BN788" s="169">
        <f t="shared" si="219"/>
        <v>3</v>
      </c>
    </row>
    <row r="789" spans="1:66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21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22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23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20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12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13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14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15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16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17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18"/>
        <v>40</v>
      </c>
      <c r="BI789" s="135">
        <v>40</v>
      </c>
      <c r="BJ789" s="135">
        <v>40</v>
      </c>
      <c r="BK789" s="135"/>
      <c r="BL789" s="135"/>
      <c r="BM789" s="135"/>
      <c r="BN789" s="169">
        <f t="shared" si="219"/>
        <v>40</v>
      </c>
    </row>
    <row r="790" spans="1:66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21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22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23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20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12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13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14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15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16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17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18"/>
        <v>7.35</v>
      </c>
      <c r="BI790" s="135">
        <v>8.8000000000000007</v>
      </c>
      <c r="BJ790" s="135">
        <v>8.3000000000000007</v>
      </c>
      <c r="BK790" s="135"/>
      <c r="BL790" s="135"/>
      <c r="BM790" s="135"/>
      <c r="BN790" s="169">
        <f t="shared" si="219"/>
        <v>8.5500000000000007</v>
      </c>
    </row>
    <row r="791" spans="1:66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21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22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23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20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12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13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14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15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16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17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18"/>
        <v>10.425000000000001</v>
      </c>
      <c r="BI791" s="135">
        <v>10.5</v>
      </c>
      <c r="BJ791" s="135">
        <v>10.5</v>
      </c>
      <c r="BK791" s="135"/>
      <c r="BL791" s="135"/>
      <c r="BM791" s="135"/>
      <c r="BN791" s="169">
        <f t="shared" si="219"/>
        <v>10.5</v>
      </c>
    </row>
    <row r="792" spans="1:66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21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22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23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20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12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13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14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15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16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17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18"/>
        <v>10.3825</v>
      </c>
      <c r="BI792" s="135">
        <v>10.7</v>
      </c>
      <c r="BJ792" s="135">
        <v>10.5</v>
      </c>
      <c r="BK792" s="135"/>
      <c r="BL792" s="135"/>
      <c r="BM792" s="135"/>
      <c r="BN792" s="169">
        <f t="shared" si="219"/>
        <v>10.6</v>
      </c>
    </row>
    <row r="793" spans="1:66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</row>
    <row r="794" spans="1:66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21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22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23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20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/>
      <c r="BL794" s="141"/>
      <c r="BM794" s="141"/>
      <c r="BN794" s="169">
        <f>AVERAGE(BI794:BM794)</f>
        <v>10.85</v>
      </c>
    </row>
    <row r="795" spans="1:66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21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22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23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20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/>
      <c r="BL795" s="135"/>
      <c r="BM795" s="135"/>
      <c r="BN795" s="169">
        <f>AVERAGE(BI795:BM795)</f>
        <v>10.95</v>
      </c>
    </row>
    <row r="796" spans="1:66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66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66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66" ht="18" x14ac:dyDescent="0.25">
      <c r="A799" s="285" t="s">
        <v>45</v>
      </c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285"/>
      <c r="AM799" s="285"/>
      <c r="AN799" s="285"/>
      <c r="AO799" s="285"/>
      <c r="AP799" s="285"/>
      <c r="AQ799" s="285"/>
      <c r="AR799" s="285"/>
      <c r="AS799" s="285"/>
      <c r="AT799" s="285"/>
      <c r="AU799" s="285"/>
      <c r="AV799" s="285"/>
      <c r="AW799" s="285"/>
      <c r="AX799" s="285"/>
      <c r="AY799" s="285"/>
      <c r="AZ799" s="285"/>
      <c r="BA799" s="285"/>
      <c r="BB799" s="285"/>
      <c r="BC799" s="285"/>
      <c r="BD799" s="285"/>
      <c r="BE799" s="285"/>
      <c r="BF799" s="285"/>
      <c r="BG799" s="285"/>
      <c r="BH799" s="285"/>
      <c r="BI799" s="285"/>
      <c r="BJ799" s="285"/>
      <c r="BK799" s="285"/>
      <c r="BL799" s="285"/>
      <c r="BM799" s="285"/>
      <c r="BN799" s="285"/>
    </row>
    <row r="800" spans="1:66" ht="18.75" customHeight="1" x14ac:dyDescent="0.3">
      <c r="A800" s="217"/>
      <c r="B800" s="197"/>
      <c r="C800" s="282" t="s">
        <v>42</v>
      </c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  <c r="AC800" s="283"/>
      <c r="AD800" s="283"/>
      <c r="AE800" s="283"/>
      <c r="AF800" s="283"/>
      <c r="AG800" s="283"/>
      <c r="AH800" s="283"/>
      <c r="AI800" s="283"/>
      <c r="AJ800" s="283"/>
      <c r="AK800" s="283"/>
      <c r="AL800" s="283"/>
      <c r="AM800" s="283"/>
      <c r="AN800" s="283"/>
      <c r="AO800" s="283"/>
      <c r="AP800" s="283"/>
      <c r="AQ800" s="283"/>
      <c r="AR800" s="283"/>
      <c r="AS800" s="283"/>
      <c r="AT800" s="283"/>
      <c r="AU800" s="283"/>
      <c r="AV800" s="283"/>
      <c r="AW800" s="283"/>
      <c r="AX800" s="283"/>
      <c r="AY800" s="283"/>
      <c r="AZ800" s="283"/>
      <c r="BA800" s="283"/>
      <c r="BB800" s="283"/>
      <c r="BC800" s="283"/>
      <c r="BD800" s="283"/>
      <c r="BE800" s="283"/>
      <c r="BF800" s="283"/>
      <c r="BG800" s="283"/>
      <c r="BH800" s="283"/>
      <c r="BI800" s="283"/>
      <c r="BJ800" s="283"/>
      <c r="BK800" s="283"/>
      <c r="BL800" s="283"/>
      <c r="BM800" s="283"/>
      <c r="BN800" s="284"/>
    </row>
    <row r="801" spans="1:66" ht="18.75" customHeight="1" x14ac:dyDescent="0.3">
      <c r="A801" s="218"/>
      <c r="B801" s="198"/>
      <c r="C801" s="276" t="s">
        <v>139</v>
      </c>
      <c r="D801" s="277"/>
      <c r="E801" s="277"/>
      <c r="F801" s="278"/>
      <c r="G801" s="272" t="s">
        <v>123</v>
      </c>
      <c r="H801" s="279" t="s">
        <v>139</v>
      </c>
      <c r="I801" s="280"/>
      <c r="J801" s="280"/>
      <c r="K801" s="281"/>
      <c r="L801" s="272" t="s">
        <v>123</v>
      </c>
      <c r="M801" s="279" t="s">
        <v>139</v>
      </c>
      <c r="N801" s="280"/>
      <c r="O801" s="280"/>
      <c r="P801" s="281"/>
      <c r="Q801" s="272" t="s">
        <v>123</v>
      </c>
      <c r="R801" s="276" t="s">
        <v>139</v>
      </c>
      <c r="S801" s="277"/>
      <c r="T801" s="277"/>
      <c r="U801" s="277"/>
      <c r="V801" s="278"/>
      <c r="W801" s="272" t="s">
        <v>123</v>
      </c>
      <c r="X801" s="276" t="s">
        <v>139</v>
      </c>
      <c r="Y801" s="277"/>
      <c r="Z801" s="277"/>
      <c r="AA801" s="278"/>
      <c r="AB801" s="272" t="s">
        <v>123</v>
      </c>
      <c r="AC801" s="279" t="s">
        <v>139</v>
      </c>
      <c r="AD801" s="280"/>
      <c r="AE801" s="280"/>
      <c r="AF801" s="281"/>
      <c r="AG801" s="272" t="s">
        <v>123</v>
      </c>
      <c r="AH801" s="279" t="s">
        <v>139</v>
      </c>
      <c r="AI801" s="280"/>
      <c r="AJ801" s="280"/>
      <c r="AK801" s="280"/>
      <c r="AL801" s="281"/>
      <c r="AM801" s="272" t="s">
        <v>123</v>
      </c>
      <c r="AN801" s="279" t="s">
        <v>139</v>
      </c>
      <c r="AO801" s="280"/>
      <c r="AP801" s="280"/>
      <c r="AQ801" s="281"/>
      <c r="AR801" s="272" t="s">
        <v>123</v>
      </c>
      <c r="AS801" s="279" t="s">
        <v>139</v>
      </c>
      <c r="AT801" s="280"/>
      <c r="AU801" s="280"/>
      <c r="AV801" s="280"/>
      <c r="AW801" s="253"/>
      <c r="AX801" s="272" t="s">
        <v>123</v>
      </c>
      <c r="AY801" s="279" t="s">
        <v>139</v>
      </c>
      <c r="AZ801" s="280"/>
      <c r="BA801" s="280"/>
      <c r="BB801" s="281"/>
      <c r="BC801" s="272" t="s">
        <v>123</v>
      </c>
      <c r="BD801" s="270" t="s">
        <v>139</v>
      </c>
      <c r="BE801" s="271"/>
      <c r="BF801" s="271"/>
      <c r="BG801" s="271"/>
      <c r="BH801" s="272" t="s">
        <v>123</v>
      </c>
      <c r="BI801" s="270" t="s">
        <v>139</v>
      </c>
      <c r="BJ801" s="271"/>
      <c r="BK801" s="271"/>
      <c r="BL801" s="271"/>
      <c r="BM801" s="271"/>
      <c r="BN801" s="272" t="s">
        <v>123</v>
      </c>
    </row>
    <row r="802" spans="1:66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73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73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73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73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73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3"/>
    </row>
    <row r="803" spans="1:66" ht="18" customHeight="1" x14ac:dyDescent="0.25">
      <c r="A803" s="274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24">AVERAGE(X803:AA803)</f>
        <v>5.9333333333333336</v>
      </c>
      <c r="AC803" s="144"/>
      <c r="AD803" s="135"/>
      <c r="AE803" s="135"/>
      <c r="AF803" s="135"/>
      <c r="AG803" s="238" t="e">
        <f t="shared" ref="AG803:AG833" si="225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26">AVERAGE(AH803:AL803)</f>
        <v>#DIV/0!</v>
      </c>
      <c r="AN803" s="144"/>
      <c r="AO803" s="135"/>
      <c r="AP803" s="135"/>
      <c r="AQ803" s="135"/>
      <c r="AR803" s="238" t="e">
        <f t="shared" ref="AR803:AR833" si="227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28">AVERAGE(AS803:AV803)</f>
        <v>#DIV/0!</v>
      </c>
      <c r="AY803" s="144"/>
      <c r="AZ803" s="135"/>
      <c r="BA803" s="135"/>
      <c r="BB803" s="135"/>
      <c r="BC803" s="238" t="e">
        <f t="shared" ref="BC803:BC833" si="229">AVERAGE(AY803:BB803)</f>
        <v>#DIV/0!</v>
      </c>
      <c r="BD803" s="144"/>
      <c r="BE803" s="135"/>
      <c r="BF803" s="135"/>
      <c r="BG803" s="135"/>
      <c r="BH803" s="238" t="e">
        <f t="shared" ref="BH803:BH833" si="230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231">AVERAGE(BI803:BM803)</f>
        <v>#DIV/0!</v>
      </c>
    </row>
    <row r="804" spans="1:66" ht="18" customHeight="1" x14ac:dyDescent="0.25">
      <c r="A804" s="275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3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24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25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26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27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28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29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230"/>
        <v>4.2</v>
      </c>
      <c r="BI804" s="135">
        <v>5</v>
      </c>
      <c r="BJ804" s="135">
        <v>5</v>
      </c>
      <c r="BK804" s="135"/>
      <c r="BL804" s="135"/>
      <c r="BM804" s="135"/>
      <c r="BN804" s="169">
        <f t="shared" si="231"/>
        <v>5</v>
      </c>
    </row>
    <row r="805" spans="1:66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3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3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3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3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24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25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26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27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28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29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230"/>
        <v>4.125</v>
      </c>
      <c r="BI805" s="135">
        <v>4.5</v>
      </c>
      <c r="BJ805" s="135">
        <v>4</v>
      </c>
      <c r="BK805" s="135"/>
      <c r="BL805" s="135"/>
      <c r="BM805" s="135"/>
      <c r="BN805" s="169">
        <f t="shared" si="231"/>
        <v>4.25</v>
      </c>
    </row>
    <row r="806" spans="1:66" ht="18" customHeight="1" x14ac:dyDescent="0.25">
      <c r="A806" s="274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32"/>
        <v>2.5</v>
      </c>
      <c r="X806" s="135"/>
      <c r="Y806" s="135"/>
      <c r="Z806" s="135"/>
      <c r="AA806" s="135"/>
      <c r="AB806" s="238" t="e">
        <f t="shared" si="224"/>
        <v>#DIV/0!</v>
      </c>
      <c r="AC806" s="135"/>
      <c r="AD806" s="135"/>
      <c r="AE806" s="135"/>
      <c r="AF806" s="135"/>
      <c r="AG806" s="238" t="e">
        <f t="shared" si="225"/>
        <v>#DIV/0!</v>
      </c>
      <c r="AH806" s="135"/>
      <c r="AI806" s="135"/>
      <c r="AJ806" s="135"/>
      <c r="AK806" s="135"/>
      <c r="AL806" s="135"/>
      <c r="AM806" s="238" t="e">
        <f t="shared" si="226"/>
        <v>#DIV/0!</v>
      </c>
      <c r="AN806" s="135"/>
      <c r="AO806" s="135"/>
      <c r="AP806" s="135"/>
      <c r="AQ806" s="135"/>
      <c r="AR806" s="238" t="e">
        <f t="shared" si="227"/>
        <v>#DIV/0!</v>
      </c>
      <c r="AS806" s="135"/>
      <c r="AT806" s="135"/>
      <c r="AU806" s="135"/>
      <c r="AV806" s="135"/>
      <c r="AW806" s="135"/>
      <c r="AX806" s="238" t="e">
        <f t="shared" si="228"/>
        <v>#DIV/0!</v>
      </c>
      <c r="AY806" s="135"/>
      <c r="AZ806" s="135"/>
      <c r="BA806" s="135"/>
      <c r="BB806" s="135"/>
      <c r="BC806" s="238" t="e">
        <f t="shared" si="229"/>
        <v>#DIV/0!</v>
      </c>
      <c r="BD806" s="135"/>
      <c r="BE806" s="135"/>
      <c r="BF806" s="135"/>
      <c r="BG806" s="135"/>
      <c r="BH806" s="238" t="e">
        <f t="shared" si="230"/>
        <v>#DIV/0!</v>
      </c>
      <c r="BI806" s="135"/>
      <c r="BJ806" s="135"/>
      <c r="BK806" s="135"/>
      <c r="BL806" s="135"/>
      <c r="BM806" s="135"/>
      <c r="BN806" s="238" t="e">
        <f t="shared" si="231"/>
        <v>#DIV/0!</v>
      </c>
    </row>
    <row r="807" spans="1:66" ht="18" customHeight="1" x14ac:dyDescent="0.25">
      <c r="A807" s="275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3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3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3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3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24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25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26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27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28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29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230"/>
        <v>3</v>
      </c>
      <c r="BI807" s="135">
        <v>3</v>
      </c>
      <c r="BJ807" s="135">
        <v>3.1</v>
      </c>
      <c r="BK807" s="135"/>
      <c r="BL807" s="135"/>
      <c r="BM807" s="135"/>
      <c r="BN807" s="169">
        <f t="shared" si="231"/>
        <v>3.05</v>
      </c>
    </row>
    <row r="808" spans="1:66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3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3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3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3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24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25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26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27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28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29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230"/>
        <v>2.9000000000000004</v>
      </c>
      <c r="BI808" s="135">
        <v>2.8</v>
      </c>
      <c r="BJ808" s="135">
        <v>2.8</v>
      </c>
      <c r="BK808" s="135"/>
      <c r="BL808" s="135"/>
      <c r="BM808" s="135"/>
      <c r="BN808" s="169">
        <f t="shared" si="231"/>
        <v>2.8</v>
      </c>
    </row>
    <row r="809" spans="1:66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3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3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3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3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24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25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26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27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28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29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230"/>
        <v>9.25</v>
      </c>
      <c r="BI809" s="135">
        <v>10</v>
      </c>
      <c r="BJ809" s="135">
        <v>10</v>
      </c>
      <c r="BK809" s="135"/>
      <c r="BL809" s="135"/>
      <c r="BM809" s="135"/>
      <c r="BN809" s="169">
        <f t="shared" si="231"/>
        <v>10</v>
      </c>
    </row>
    <row r="810" spans="1:66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3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3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3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3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24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25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26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27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28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29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230"/>
        <v>9.75</v>
      </c>
      <c r="BI810" s="135">
        <v>10</v>
      </c>
      <c r="BJ810" s="135">
        <v>12</v>
      </c>
      <c r="BK810" s="135"/>
      <c r="BL810" s="135"/>
      <c r="BM810" s="135"/>
      <c r="BN810" s="169">
        <f t="shared" si="231"/>
        <v>11</v>
      </c>
    </row>
    <row r="811" spans="1:66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3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3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3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3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24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25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26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27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28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29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230"/>
        <v>5</v>
      </c>
      <c r="BI811" s="135">
        <v>5</v>
      </c>
      <c r="BJ811" s="135">
        <v>5</v>
      </c>
      <c r="BK811" s="135"/>
      <c r="BL811" s="135"/>
      <c r="BM811" s="135"/>
      <c r="BN811" s="169">
        <f t="shared" si="231"/>
        <v>5</v>
      </c>
    </row>
    <row r="812" spans="1:66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3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3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3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3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24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25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26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27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28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29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230"/>
        <v>16</v>
      </c>
      <c r="BI812" s="135">
        <v>16</v>
      </c>
      <c r="BJ812" s="135">
        <v>16</v>
      </c>
      <c r="BK812" s="135"/>
      <c r="BL812" s="135"/>
      <c r="BM812" s="135"/>
      <c r="BN812" s="169">
        <f t="shared" si="231"/>
        <v>16</v>
      </c>
    </row>
    <row r="813" spans="1:66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3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3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3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3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24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25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26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27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28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29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230"/>
        <v>16</v>
      </c>
      <c r="BI813" s="135">
        <v>16</v>
      </c>
      <c r="BJ813" s="135">
        <v>16</v>
      </c>
      <c r="BK813" s="135"/>
      <c r="BL813" s="135"/>
      <c r="BM813" s="135"/>
      <c r="BN813" s="169">
        <f t="shared" si="231"/>
        <v>16</v>
      </c>
    </row>
    <row r="814" spans="1:66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3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3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3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3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24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25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26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27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28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29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230"/>
        <v>17</v>
      </c>
      <c r="BI814" s="135">
        <v>17</v>
      </c>
      <c r="BJ814" s="135">
        <v>17</v>
      </c>
      <c r="BK814" s="135"/>
      <c r="BL814" s="135"/>
      <c r="BM814" s="135"/>
      <c r="BN814" s="169">
        <f t="shared" si="231"/>
        <v>17</v>
      </c>
    </row>
    <row r="815" spans="1:66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3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3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3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3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24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25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26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27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28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29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230"/>
        <v>86.5</v>
      </c>
      <c r="BI815" s="135">
        <v>87</v>
      </c>
      <c r="BJ815" s="135">
        <v>87</v>
      </c>
      <c r="BK815" s="135"/>
      <c r="BL815" s="135"/>
      <c r="BM815" s="135"/>
      <c r="BN815" s="169">
        <f t="shared" si="231"/>
        <v>87</v>
      </c>
    </row>
    <row r="816" spans="1:66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3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3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3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3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24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25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26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27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28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29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230"/>
        <v>86.75</v>
      </c>
      <c r="BI816" s="135">
        <v>88</v>
      </c>
      <c r="BJ816" s="135">
        <v>88</v>
      </c>
      <c r="BK816" s="135"/>
      <c r="BL816" s="135"/>
      <c r="BM816" s="135"/>
      <c r="BN816" s="169">
        <f t="shared" si="231"/>
        <v>88</v>
      </c>
    </row>
    <row r="817" spans="1:66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3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3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3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3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24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25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26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27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28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29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230"/>
        <v>6.25</v>
      </c>
      <c r="BI817" s="135">
        <v>6</v>
      </c>
      <c r="BJ817" s="135">
        <v>6</v>
      </c>
      <c r="BK817" s="135"/>
      <c r="BL817" s="135"/>
      <c r="BM817" s="135"/>
      <c r="BN817" s="169">
        <f t="shared" si="231"/>
        <v>6</v>
      </c>
    </row>
    <row r="818" spans="1:66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3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3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3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3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24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25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26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27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28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29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230"/>
        <v>11.5</v>
      </c>
      <c r="BI818" s="135">
        <v>12</v>
      </c>
      <c r="BJ818" s="135">
        <v>12</v>
      </c>
      <c r="BK818" s="135"/>
      <c r="BL818" s="135"/>
      <c r="BM818" s="135"/>
      <c r="BN818" s="169">
        <f t="shared" si="231"/>
        <v>12</v>
      </c>
    </row>
    <row r="819" spans="1:66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3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3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3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3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24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25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26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27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28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29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230"/>
        <v>10.25</v>
      </c>
      <c r="BI819" s="135">
        <v>10.5</v>
      </c>
      <c r="BJ819" s="135">
        <v>10.5</v>
      </c>
      <c r="BK819" s="135"/>
      <c r="BL819" s="135"/>
      <c r="BM819" s="135"/>
      <c r="BN819" s="169">
        <f t="shared" si="231"/>
        <v>10.5</v>
      </c>
    </row>
    <row r="820" spans="1:66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3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3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3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3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24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25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26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27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28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29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230"/>
        <v>45</v>
      </c>
      <c r="BI820" s="135">
        <v>45</v>
      </c>
      <c r="BJ820" s="135">
        <v>45</v>
      </c>
      <c r="BK820" s="135"/>
      <c r="BL820" s="135"/>
      <c r="BM820" s="135"/>
      <c r="BN820" s="169">
        <f t="shared" si="231"/>
        <v>45</v>
      </c>
    </row>
    <row r="821" spans="1:66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3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3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3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3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24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25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26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27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28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29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230"/>
        <v>40</v>
      </c>
      <c r="BI821" s="135">
        <v>40</v>
      </c>
      <c r="BJ821" s="135">
        <v>40</v>
      </c>
      <c r="BK821" s="135"/>
      <c r="BL821" s="135"/>
      <c r="BM821" s="135"/>
      <c r="BN821" s="169">
        <f t="shared" si="231"/>
        <v>40</v>
      </c>
    </row>
    <row r="822" spans="1:66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3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3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3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3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24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25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26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27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28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29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230"/>
        <v>5.3</v>
      </c>
      <c r="BI822" s="135">
        <v>5.4</v>
      </c>
      <c r="BJ822" s="135">
        <v>5.3</v>
      </c>
      <c r="BK822" s="135"/>
      <c r="BL822" s="135"/>
      <c r="BM822" s="135"/>
      <c r="BN822" s="169">
        <f t="shared" si="231"/>
        <v>5.35</v>
      </c>
    </row>
    <row r="823" spans="1:66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3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3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3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3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24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25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26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27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28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29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230"/>
        <v>4.4000000000000004</v>
      </c>
      <c r="BI823" s="135">
        <v>4.4000000000000004</v>
      </c>
      <c r="BJ823" s="135">
        <v>4.4000000000000004</v>
      </c>
      <c r="BK823" s="135"/>
      <c r="BL823" s="135"/>
      <c r="BM823" s="135"/>
      <c r="BN823" s="169">
        <f t="shared" si="231"/>
        <v>4.4000000000000004</v>
      </c>
    </row>
    <row r="824" spans="1:66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3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3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3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3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24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25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26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27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28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29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230"/>
        <v>3.3</v>
      </c>
      <c r="BI824" s="135">
        <v>3.3</v>
      </c>
      <c r="BJ824" s="135">
        <v>3.3</v>
      </c>
      <c r="BK824" s="135"/>
      <c r="BL824" s="135"/>
      <c r="BM824" s="135"/>
      <c r="BN824" s="169">
        <f t="shared" si="231"/>
        <v>3.3</v>
      </c>
    </row>
    <row r="825" spans="1:66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3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3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3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3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24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25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26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27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28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29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230"/>
        <v>18</v>
      </c>
      <c r="BI825" s="135">
        <v>18</v>
      </c>
      <c r="BJ825" s="135">
        <v>18</v>
      </c>
      <c r="BK825" s="135"/>
      <c r="BL825" s="135"/>
      <c r="BM825" s="135"/>
      <c r="BN825" s="169">
        <f t="shared" si="231"/>
        <v>18</v>
      </c>
    </row>
    <row r="826" spans="1:66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3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3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3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3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24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25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26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27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28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29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230"/>
        <v>20</v>
      </c>
      <c r="BI826" s="135">
        <v>20</v>
      </c>
      <c r="BJ826" s="135">
        <v>20</v>
      </c>
      <c r="BK826" s="135"/>
      <c r="BL826" s="135"/>
      <c r="BM826" s="135"/>
      <c r="BN826" s="169">
        <f t="shared" si="231"/>
        <v>20</v>
      </c>
    </row>
    <row r="827" spans="1:66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3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3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3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3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24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25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26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27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28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29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230"/>
        <v>17</v>
      </c>
      <c r="BI827" s="135">
        <v>17</v>
      </c>
      <c r="BJ827" s="135">
        <v>17</v>
      </c>
      <c r="BK827" s="135"/>
      <c r="BL827" s="135"/>
      <c r="BM827" s="135"/>
      <c r="BN827" s="169">
        <f t="shared" si="231"/>
        <v>17</v>
      </c>
    </row>
    <row r="828" spans="1:66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3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3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3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3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24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25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26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27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28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29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230"/>
        <v>5</v>
      </c>
      <c r="BI828" s="135">
        <v>5</v>
      </c>
      <c r="BJ828" s="135">
        <v>5</v>
      </c>
      <c r="BK828" s="135"/>
      <c r="BL828" s="135"/>
      <c r="BM828" s="135"/>
      <c r="BN828" s="169">
        <f t="shared" si="231"/>
        <v>5</v>
      </c>
    </row>
    <row r="829" spans="1:66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3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3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3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3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24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25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26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27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28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29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230"/>
        <v>4</v>
      </c>
      <c r="BI829" s="135">
        <v>4</v>
      </c>
      <c r="BJ829" s="135">
        <v>4</v>
      </c>
      <c r="BK829" s="135"/>
      <c r="BL829" s="135"/>
      <c r="BM829" s="135"/>
      <c r="BN829" s="169">
        <f t="shared" si="231"/>
        <v>4</v>
      </c>
    </row>
    <row r="830" spans="1:66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3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3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3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3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24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25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26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27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28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29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230"/>
        <v>48</v>
      </c>
      <c r="BI830" s="135">
        <v>48</v>
      </c>
      <c r="BJ830" s="135">
        <v>48</v>
      </c>
      <c r="BK830" s="135"/>
      <c r="BL830" s="135"/>
      <c r="BM830" s="135"/>
      <c r="BN830" s="169">
        <f t="shared" si="231"/>
        <v>48</v>
      </c>
    </row>
    <row r="831" spans="1:66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3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3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3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3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24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25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26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27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28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29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230"/>
        <v>7.5</v>
      </c>
      <c r="BI831" s="135">
        <v>8.5</v>
      </c>
      <c r="BJ831" s="135">
        <v>8.5</v>
      </c>
      <c r="BK831" s="135"/>
      <c r="BL831" s="135"/>
      <c r="BM831" s="135"/>
      <c r="BN831" s="169">
        <f t="shared" si="231"/>
        <v>8.5</v>
      </c>
    </row>
    <row r="832" spans="1:66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3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3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3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3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24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25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26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27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28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29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230"/>
        <v>10.425000000000001</v>
      </c>
      <c r="BI832" s="135">
        <v>10.5</v>
      </c>
      <c r="BJ832" s="135">
        <v>10.5</v>
      </c>
      <c r="BK832" s="135"/>
      <c r="BL832" s="135"/>
      <c r="BM832" s="135"/>
      <c r="BN832" s="169">
        <f t="shared" si="231"/>
        <v>10.5</v>
      </c>
    </row>
    <row r="833" spans="1:66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3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3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3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3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24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25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26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27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28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29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230"/>
        <v>10.5</v>
      </c>
      <c r="BI833" s="135">
        <v>10.5</v>
      </c>
      <c r="BJ833" s="135">
        <v>10.5</v>
      </c>
      <c r="BK833" s="135"/>
      <c r="BL833" s="135"/>
      <c r="BM833" s="135"/>
      <c r="BN833" s="169">
        <f t="shared" si="231"/>
        <v>10.5</v>
      </c>
    </row>
    <row r="834" spans="1:66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</row>
    <row r="835" spans="1:66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3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3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3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3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/>
      <c r="BL835" s="141"/>
      <c r="BM835" s="141"/>
      <c r="BN835" s="169">
        <f>AVERAGE(BI835:BM835)</f>
        <v>10.85</v>
      </c>
    </row>
    <row r="836" spans="1:66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3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3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3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3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/>
      <c r="BL836" s="135"/>
      <c r="BM836" s="135"/>
      <c r="BN836" s="169">
        <f>AVERAGE(BI836:BM836)</f>
        <v>10.95</v>
      </c>
    </row>
    <row r="837" spans="1:66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66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66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66" ht="18.75" customHeight="1" x14ac:dyDescent="0.3"/>
    <row r="841" spans="1:66" ht="18" x14ac:dyDescent="0.25">
      <c r="A841" s="285" t="s">
        <v>45</v>
      </c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285"/>
      <c r="AM841" s="285"/>
      <c r="AN841" s="285"/>
      <c r="AO841" s="285"/>
      <c r="AP841" s="285"/>
      <c r="AQ841" s="285"/>
      <c r="AR841" s="285"/>
      <c r="AS841" s="285"/>
      <c r="AT841" s="285"/>
      <c r="AU841" s="285"/>
      <c r="AV841" s="285"/>
      <c r="AW841" s="285"/>
      <c r="AX841" s="285"/>
      <c r="AY841" s="285"/>
      <c r="AZ841" s="285"/>
      <c r="BA841" s="285"/>
      <c r="BB841" s="285"/>
      <c r="BC841" s="285"/>
      <c r="BD841" s="285"/>
      <c r="BE841" s="285"/>
      <c r="BF841" s="285"/>
      <c r="BG841" s="285"/>
      <c r="BH841" s="285"/>
      <c r="BI841" s="285"/>
      <c r="BJ841" s="285"/>
      <c r="BK841" s="285"/>
      <c r="BL841" s="285"/>
      <c r="BM841" s="285"/>
      <c r="BN841" s="285"/>
    </row>
    <row r="842" spans="1:66" ht="18.75" customHeight="1" x14ac:dyDescent="0.3">
      <c r="A842" s="217"/>
      <c r="B842" s="197"/>
      <c r="C842" s="282" t="s">
        <v>43</v>
      </c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  <c r="AC842" s="283"/>
      <c r="AD842" s="283"/>
      <c r="AE842" s="283"/>
      <c r="AF842" s="283"/>
      <c r="AG842" s="283"/>
      <c r="AH842" s="283"/>
      <c r="AI842" s="283"/>
      <c r="AJ842" s="283"/>
      <c r="AK842" s="283"/>
      <c r="AL842" s="283"/>
      <c r="AM842" s="283"/>
      <c r="AN842" s="283"/>
      <c r="AO842" s="283"/>
      <c r="AP842" s="283"/>
      <c r="AQ842" s="283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4"/>
    </row>
    <row r="843" spans="1:66" ht="18.75" customHeight="1" x14ac:dyDescent="0.3">
      <c r="A843" s="218"/>
      <c r="B843" s="198"/>
      <c r="C843" s="276" t="s">
        <v>139</v>
      </c>
      <c r="D843" s="277"/>
      <c r="E843" s="277"/>
      <c r="F843" s="278"/>
      <c r="G843" s="272" t="s">
        <v>123</v>
      </c>
      <c r="H843" s="279" t="s">
        <v>139</v>
      </c>
      <c r="I843" s="280"/>
      <c r="J843" s="280"/>
      <c r="K843" s="281"/>
      <c r="L843" s="272" t="s">
        <v>123</v>
      </c>
      <c r="M843" s="279" t="s">
        <v>139</v>
      </c>
      <c r="N843" s="280"/>
      <c r="O843" s="280"/>
      <c r="P843" s="281"/>
      <c r="Q843" s="272" t="s">
        <v>123</v>
      </c>
      <c r="R843" s="276" t="s">
        <v>139</v>
      </c>
      <c r="S843" s="277"/>
      <c r="T843" s="277"/>
      <c r="U843" s="277"/>
      <c r="V843" s="278"/>
      <c r="W843" s="272" t="s">
        <v>123</v>
      </c>
      <c r="X843" s="276" t="s">
        <v>139</v>
      </c>
      <c r="Y843" s="277"/>
      <c r="Z843" s="277"/>
      <c r="AA843" s="278"/>
      <c r="AB843" s="272" t="s">
        <v>123</v>
      </c>
      <c r="AC843" s="279" t="s">
        <v>139</v>
      </c>
      <c r="AD843" s="280"/>
      <c r="AE843" s="280"/>
      <c r="AF843" s="281"/>
      <c r="AG843" s="272" t="s">
        <v>123</v>
      </c>
      <c r="AH843" s="279" t="s">
        <v>139</v>
      </c>
      <c r="AI843" s="280"/>
      <c r="AJ843" s="280"/>
      <c r="AK843" s="280"/>
      <c r="AL843" s="281"/>
      <c r="AM843" s="272" t="s">
        <v>123</v>
      </c>
      <c r="AN843" s="279" t="s">
        <v>139</v>
      </c>
      <c r="AO843" s="280"/>
      <c r="AP843" s="280"/>
      <c r="AQ843" s="281"/>
      <c r="AR843" s="272" t="s">
        <v>123</v>
      </c>
      <c r="AS843" s="279" t="s">
        <v>139</v>
      </c>
      <c r="AT843" s="280"/>
      <c r="AU843" s="280"/>
      <c r="AV843" s="280"/>
      <c r="AW843" s="253"/>
      <c r="AX843" s="272" t="s">
        <v>123</v>
      </c>
      <c r="AY843" s="279" t="s">
        <v>139</v>
      </c>
      <c r="AZ843" s="280"/>
      <c r="BA843" s="280"/>
      <c r="BB843" s="281"/>
      <c r="BC843" s="272" t="s">
        <v>123</v>
      </c>
      <c r="BD843" s="270" t="s">
        <v>139</v>
      </c>
      <c r="BE843" s="271"/>
      <c r="BF843" s="271"/>
      <c r="BG843" s="271"/>
      <c r="BH843" s="272" t="s">
        <v>123</v>
      </c>
      <c r="BI843" s="270" t="s">
        <v>139</v>
      </c>
      <c r="BJ843" s="271"/>
      <c r="BK843" s="271"/>
      <c r="BL843" s="271"/>
      <c r="BM843" s="271"/>
      <c r="BN843" s="272" t="s">
        <v>123</v>
      </c>
    </row>
    <row r="844" spans="1:66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73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73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73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73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73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3"/>
    </row>
    <row r="845" spans="1:66" ht="18" customHeight="1" x14ac:dyDescent="0.25">
      <c r="A845" s="274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36">AVERAGE(X845:AA845)</f>
        <v>6</v>
      </c>
      <c r="AC845" s="144"/>
      <c r="AD845" s="144"/>
      <c r="AE845" s="135"/>
      <c r="AF845" s="135"/>
      <c r="AG845" s="238" t="e">
        <f t="shared" ref="AG845:AG875" si="23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38">AVERAGE(AH845:AL845)</f>
        <v>#DIV/0!</v>
      </c>
      <c r="AN845" s="144"/>
      <c r="AO845" s="144"/>
      <c r="AP845" s="135"/>
      <c r="AQ845" s="135"/>
      <c r="AR845" s="238" t="e">
        <f t="shared" ref="AR845:AR875" si="23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40">AVERAGE(AS845:AV845)</f>
        <v>#DIV/0!</v>
      </c>
      <c r="AY845" s="144"/>
      <c r="AZ845" s="144"/>
      <c r="BA845" s="135"/>
      <c r="BB845" s="135"/>
      <c r="BC845" s="238" t="e">
        <f t="shared" ref="BC845:BC875" si="241">AVERAGE(AY845:BB845)</f>
        <v>#DIV/0!</v>
      </c>
      <c r="BD845" s="144"/>
      <c r="BE845" s="144"/>
      <c r="BF845" s="135"/>
      <c r="BG845" s="135"/>
      <c r="BH845" s="238" t="e">
        <f t="shared" ref="BH845:BH875" si="24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243">AVERAGE(BI845:BM845)</f>
        <v>#DIV/0!</v>
      </c>
    </row>
    <row r="846" spans="1:66" ht="18" customHeight="1" x14ac:dyDescent="0.25">
      <c r="A846" s="275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44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3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3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3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3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4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24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242"/>
        <v>4.625</v>
      </c>
      <c r="BI846" s="135">
        <v>5</v>
      </c>
      <c r="BJ846" s="135">
        <v>4.5</v>
      </c>
      <c r="BK846" s="135"/>
      <c r="BL846" s="135"/>
      <c r="BM846" s="135"/>
      <c r="BN846" s="169">
        <f t="shared" si="243"/>
        <v>4.75</v>
      </c>
    </row>
    <row r="847" spans="1:66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45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46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47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44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3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3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3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3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4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24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242"/>
        <v>3</v>
      </c>
      <c r="BI847" s="135">
        <v>3</v>
      </c>
      <c r="BJ847" s="135">
        <v>3.3</v>
      </c>
      <c r="BK847" s="135"/>
      <c r="BL847" s="135"/>
      <c r="BM847" s="135"/>
      <c r="BN847" s="169">
        <f t="shared" si="243"/>
        <v>3.15</v>
      </c>
    </row>
    <row r="848" spans="1:66" ht="18" customHeight="1" x14ac:dyDescent="0.25">
      <c r="A848" s="274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44"/>
        <v>2</v>
      </c>
      <c r="X848" s="135"/>
      <c r="Y848" s="135"/>
      <c r="Z848" s="135"/>
      <c r="AA848" s="135"/>
      <c r="AB848" s="238" t="e">
        <f t="shared" si="236"/>
        <v>#DIV/0!</v>
      </c>
      <c r="AC848" s="135"/>
      <c r="AD848" s="135"/>
      <c r="AE848" s="135"/>
      <c r="AF848" s="135"/>
      <c r="AG848" s="238" t="e">
        <f t="shared" si="237"/>
        <v>#DIV/0!</v>
      </c>
      <c r="AH848" s="135"/>
      <c r="AI848" s="135"/>
      <c r="AJ848" s="135"/>
      <c r="AK848" s="135"/>
      <c r="AL848" s="135"/>
      <c r="AM848" s="238" t="e">
        <f t="shared" si="238"/>
        <v>#DIV/0!</v>
      </c>
      <c r="AN848" s="135"/>
      <c r="AO848" s="135"/>
      <c r="AP848" s="135"/>
      <c r="AQ848" s="135"/>
      <c r="AR848" s="238" t="e">
        <f t="shared" si="239"/>
        <v>#DIV/0!</v>
      </c>
      <c r="AS848" s="135"/>
      <c r="AT848" s="135"/>
      <c r="AU848" s="135"/>
      <c r="AV848" s="135"/>
      <c r="AW848" s="135"/>
      <c r="AX848" s="238" t="e">
        <f t="shared" si="240"/>
        <v>#DIV/0!</v>
      </c>
      <c r="AY848" s="135"/>
      <c r="AZ848" s="135"/>
      <c r="BA848" s="135"/>
      <c r="BB848" s="135"/>
      <c r="BC848" s="238" t="e">
        <f t="shared" si="241"/>
        <v>#DIV/0!</v>
      </c>
      <c r="BD848" s="135"/>
      <c r="BE848" s="135"/>
      <c r="BF848" s="135"/>
      <c r="BG848" s="135"/>
      <c r="BH848" s="238" t="e">
        <f t="shared" si="242"/>
        <v>#DIV/0!</v>
      </c>
      <c r="BI848" s="135"/>
      <c r="BJ848" s="135"/>
      <c r="BK848" s="135"/>
      <c r="BL848" s="135"/>
      <c r="BM848" s="135"/>
      <c r="BN848" s="238" t="e">
        <f t="shared" si="243"/>
        <v>#DIV/0!</v>
      </c>
    </row>
    <row r="849" spans="1:66" ht="18" customHeight="1" x14ac:dyDescent="0.25">
      <c r="A849" s="275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45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46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47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44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3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3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3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3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4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24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242"/>
        <v>2.85</v>
      </c>
      <c r="BI849" s="135">
        <v>3</v>
      </c>
      <c r="BJ849" s="135">
        <v>2.7</v>
      </c>
      <c r="BK849" s="135"/>
      <c r="BL849" s="135"/>
      <c r="BM849" s="135"/>
      <c r="BN849" s="169">
        <f t="shared" si="243"/>
        <v>2.85</v>
      </c>
    </row>
    <row r="850" spans="1:66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45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46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47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44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3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3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3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3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4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24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242"/>
        <v>3.3</v>
      </c>
      <c r="BI850" s="135">
        <v>3.3</v>
      </c>
      <c r="BJ850" s="135">
        <v>3</v>
      </c>
      <c r="BK850" s="135"/>
      <c r="BL850" s="135"/>
      <c r="BM850" s="135"/>
      <c r="BN850" s="169">
        <f t="shared" si="243"/>
        <v>3.15</v>
      </c>
    </row>
    <row r="851" spans="1:66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45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46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47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44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3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3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3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3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4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24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242"/>
        <v>10</v>
      </c>
      <c r="BI851" s="135">
        <v>11</v>
      </c>
      <c r="BJ851" s="135">
        <v>10.5</v>
      </c>
      <c r="BK851" s="135"/>
      <c r="BL851" s="135"/>
      <c r="BM851" s="135"/>
      <c r="BN851" s="169">
        <f t="shared" si="243"/>
        <v>10.75</v>
      </c>
    </row>
    <row r="852" spans="1:66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45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46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47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44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3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3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3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3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4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24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242"/>
        <v>10</v>
      </c>
      <c r="BI852" s="135">
        <v>11</v>
      </c>
      <c r="BJ852" s="135">
        <v>12</v>
      </c>
      <c r="BK852" s="135"/>
      <c r="BL852" s="135"/>
      <c r="BM852" s="135"/>
      <c r="BN852" s="169">
        <f t="shared" si="243"/>
        <v>11.5</v>
      </c>
    </row>
    <row r="853" spans="1:66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45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46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47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44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3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3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3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3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4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24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242"/>
        <v>6</v>
      </c>
      <c r="BI853" s="135">
        <v>6</v>
      </c>
      <c r="BJ853" s="135">
        <v>6</v>
      </c>
      <c r="BK853" s="135"/>
      <c r="BL853" s="135"/>
      <c r="BM853" s="135"/>
      <c r="BN853" s="169">
        <f t="shared" si="243"/>
        <v>6</v>
      </c>
    </row>
    <row r="854" spans="1:66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45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46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47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44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3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3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3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3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4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24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242"/>
        <v>15</v>
      </c>
      <c r="BI854" s="135">
        <v>15</v>
      </c>
      <c r="BJ854" s="135">
        <v>15</v>
      </c>
      <c r="BK854" s="135"/>
      <c r="BL854" s="135"/>
      <c r="BM854" s="135"/>
      <c r="BN854" s="169">
        <f t="shared" si="243"/>
        <v>15</v>
      </c>
    </row>
    <row r="855" spans="1:66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45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46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47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44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3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3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3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3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4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24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242"/>
        <v>15.25</v>
      </c>
      <c r="BI855" s="135">
        <v>16</v>
      </c>
      <c r="BJ855" s="135">
        <v>16</v>
      </c>
      <c r="BK855" s="135"/>
      <c r="BL855" s="135"/>
      <c r="BM855" s="135"/>
      <c r="BN855" s="169">
        <f t="shared" si="243"/>
        <v>16</v>
      </c>
    </row>
    <row r="856" spans="1:66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45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46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47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44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3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3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3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3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4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24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242"/>
        <v>16.5</v>
      </c>
      <c r="BI856" s="135">
        <v>18</v>
      </c>
      <c r="BJ856" s="135">
        <v>18</v>
      </c>
      <c r="BK856" s="135"/>
      <c r="BL856" s="135"/>
      <c r="BM856" s="135"/>
      <c r="BN856" s="169">
        <f t="shared" si="243"/>
        <v>18</v>
      </c>
    </row>
    <row r="857" spans="1:66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45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46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47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44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3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3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3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3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4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24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242"/>
        <v>90</v>
      </c>
      <c r="BI857" s="135">
        <v>90</v>
      </c>
      <c r="BJ857" s="135">
        <v>90</v>
      </c>
      <c r="BK857" s="135"/>
      <c r="BL857" s="135"/>
      <c r="BM857" s="135"/>
      <c r="BN857" s="169">
        <f t="shared" si="243"/>
        <v>90</v>
      </c>
    </row>
    <row r="858" spans="1:66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45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46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47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44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3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3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3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3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4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24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242"/>
        <v>95</v>
      </c>
      <c r="BI858" s="135">
        <v>95</v>
      </c>
      <c r="BJ858" s="135">
        <v>95</v>
      </c>
      <c r="BK858" s="135"/>
      <c r="BL858" s="135"/>
      <c r="BM858" s="135"/>
      <c r="BN858" s="169">
        <f t="shared" si="243"/>
        <v>95</v>
      </c>
    </row>
    <row r="859" spans="1:66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45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46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47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44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3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3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3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3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4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24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242"/>
        <v>5</v>
      </c>
      <c r="BI859" s="135">
        <v>5</v>
      </c>
      <c r="BJ859" s="135">
        <v>5</v>
      </c>
      <c r="BK859" s="135"/>
      <c r="BL859" s="135"/>
      <c r="BM859" s="135"/>
      <c r="BN859" s="169">
        <f t="shared" si="243"/>
        <v>5</v>
      </c>
    </row>
    <row r="860" spans="1:66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45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46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47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44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3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3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3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3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4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24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242"/>
        <v>11</v>
      </c>
      <c r="BI860" s="135">
        <v>11</v>
      </c>
      <c r="BJ860" s="135">
        <v>11</v>
      </c>
      <c r="BK860" s="135"/>
      <c r="BL860" s="135"/>
      <c r="BM860" s="135"/>
      <c r="BN860" s="169">
        <f t="shared" si="243"/>
        <v>11</v>
      </c>
    </row>
    <row r="861" spans="1:66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45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46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47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44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3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3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3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3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4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24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242"/>
        <v>11.5</v>
      </c>
      <c r="BI861" s="135">
        <v>11.5</v>
      </c>
      <c r="BJ861" s="135">
        <v>11.5</v>
      </c>
      <c r="BK861" s="135"/>
      <c r="BL861" s="135"/>
      <c r="BM861" s="135"/>
      <c r="BN861" s="169">
        <f t="shared" si="243"/>
        <v>11.5</v>
      </c>
    </row>
    <row r="862" spans="1:66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45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46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47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44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3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3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3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3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4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24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242"/>
        <v>28</v>
      </c>
      <c r="BI862" s="135">
        <v>28</v>
      </c>
      <c r="BJ862" s="135">
        <v>28</v>
      </c>
      <c r="BK862" s="135"/>
      <c r="BL862" s="135"/>
      <c r="BM862" s="135"/>
      <c r="BN862" s="169">
        <f t="shared" si="243"/>
        <v>28</v>
      </c>
    </row>
    <row r="863" spans="1:66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45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46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47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44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3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3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3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3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4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24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242"/>
        <v>30</v>
      </c>
      <c r="BI863" s="135">
        <v>30</v>
      </c>
      <c r="BJ863" s="135">
        <v>30</v>
      </c>
      <c r="BK863" s="135"/>
      <c r="BL863" s="135"/>
      <c r="BM863" s="135"/>
      <c r="BN863" s="169">
        <f t="shared" si="243"/>
        <v>30</v>
      </c>
    </row>
    <row r="864" spans="1:66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45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46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47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44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3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3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3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3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4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24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242"/>
        <v>5</v>
      </c>
      <c r="BI864" s="135">
        <v>5</v>
      </c>
      <c r="BJ864" s="135">
        <v>5</v>
      </c>
      <c r="BK864" s="135"/>
      <c r="BL864" s="135"/>
      <c r="BM864" s="135"/>
      <c r="BN864" s="169">
        <f t="shared" si="243"/>
        <v>5</v>
      </c>
    </row>
    <row r="865" spans="1:66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45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46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47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44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3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3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3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3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4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24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242"/>
        <v>4.2</v>
      </c>
      <c r="BI865" s="135">
        <v>4.2</v>
      </c>
      <c r="BJ865" s="135">
        <v>4.2</v>
      </c>
      <c r="BK865" s="135"/>
      <c r="BL865" s="135"/>
      <c r="BM865" s="135"/>
      <c r="BN865" s="169">
        <f t="shared" si="243"/>
        <v>4.2</v>
      </c>
    </row>
    <row r="866" spans="1:66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45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46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47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44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3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3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3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3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4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24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242"/>
        <v>3.5</v>
      </c>
      <c r="BI866" s="135">
        <v>3.5</v>
      </c>
      <c r="BJ866" s="135">
        <v>3.5</v>
      </c>
      <c r="BK866" s="135"/>
      <c r="BL866" s="135"/>
      <c r="BM866" s="135"/>
      <c r="BN866" s="169">
        <f t="shared" si="243"/>
        <v>3.5</v>
      </c>
    </row>
    <row r="867" spans="1:66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45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46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47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44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3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3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3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3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4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24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242"/>
        <v>17</v>
      </c>
      <c r="BI867" s="135">
        <v>17</v>
      </c>
      <c r="BJ867" s="135">
        <v>17</v>
      </c>
      <c r="BK867" s="135"/>
      <c r="BL867" s="135"/>
      <c r="BM867" s="135"/>
      <c r="BN867" s="169">
        <f t="shared" si="243"/>
        <v>17</v>
      </c>
    </row>
    <row r="868" spans="1:66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45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46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47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44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3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3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3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3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4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24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242"/>
        <v>17</v>
      </c>
      <c r="BI868" s="135">
        <v>17</v>
      </c>
      <c r="BJ868" s="135">
        <v>17</v>
      </c>
      <c r="BK868" s="135"/>
      <c r="BL868" s="135"/>
      <c r="BM868" s="135"/>
      <c r="BN868" s="169">
        <f t="shared" si="243"/>
        <v>17</v>
      </c>
    </row>
    <row r="869" spans="1:66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45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46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47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44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3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3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3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3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4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24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242"/>
        <v>16</v>
      </c>
      <c r="BI869" s="135">
        <v>16</v>
      </c>
      <c r="BJ869" s="135">
        <v>16</v>
      </c>
      <c r="BK869" s="135"/>
      <c r="BL869" s="135"/>
      <c r="BM869" s="135"/>
      <c r="BN869" s="169">
        <f t="shared" si="243"/>
        <v>16</v>
      </c>
    </row>
    <row r="870" spans="1:66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45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46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47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44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3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3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3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3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4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24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242"/>
        <v>3.5</v>
      </c>
      <c r="BI870" s="135">
        <v>3.5</v>
      </c>
      <c r="BJ870" s="135">
        <v>3.5</v>
      </c>
      <c r="BK870" s="135"/>
      <c r="BL870" s="135"/>
      <c r="BM870" s="135"/>
      <c r="BN870" s="169">
        <f t="shared" si="243"/>
        <v>3.5</v>
      </c>
    </row>
    <row r="871" spans="1:66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45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46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47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44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3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3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3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3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4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24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242"/>
        <v>2</v>
      </c>
      <c r="BI871" s="135">
        <v>2</v>
      </c>
      <c r="BJ871" s="135">
        <v>2</v>
      </c>
      <c r="BK871" s="135"/>
      <c r="BL871" s="135"/>
      <c r="BM871" s="135"/>
      <c r="BN871" s="169">
        <f t="shared" si="243"/>
        <v>2</v>
      </c>
    </row>
    <row r="872" spans="1:66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45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46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47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44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3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3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3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3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4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24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242"/>
        <v>40</v>
      </c>
      <c r="BI872" s="135">
        <v>40</v>
      </c>
      <c r="BJ872" s="135">
        <v>40</v>
      </c>
      <c r="BK872" s="135"/>
      <c r="BL872" s="135"/>
      <c r="BM872" s="135"/>
      <c r="BN872" s="169">
        <f t="shared" si="243"/>
        <v>40</v>
      </c>
    </row>
    <row r="873" spans="1:66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45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46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47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44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3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3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3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3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4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24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242"/>
        <v>7.3500000000000005</v>
      </c>
      <c r="BI873" s="135">
        <v>8.8000000000000007</v>
      </c>
      <c r="BJ873" s="135">
        <v>8.3000000000000007</v>
      </c>
      <c r="BK873" s="135"/>
      <c r="BL873" s="135"/>
      <c r="BM873" s="135"/>
      <c r="BN873" s="169">
        <f t="shared" si="243"/>
        <v>8.5500000000000007</v>
      </c>
    </row>
    <row r="874" spans="1:66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45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46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47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44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3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3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3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3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4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24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242"/>
        <v>10.35</v>
      </c>
      <c r="BI874" s="135">
        <v>10.4</v>
      </c>
      <c r="BJ874" s="135">
        <v>10.4</v>
      </c>
      <c r="BK874" s="135"/>
      <c r="BL874" s="135"/>
      <c r="BM874" s="135"/>
      <c r="BN874" s="169">
        <f t="shared" si="243"/>
        <v>10.4</v>
      </c>
    </row>
    <row r="875" spans="1:66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45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46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47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44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3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3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3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3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4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24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242"/>
        <v>11.475</v>
      </c>
      <c r="BI875" s="135">
        <v>11.4</v>
      </c>
      <c r="BJ875" s="135">
        <v>11.4</v>
      </c>
      <c r="BK875" s="135"/>
      <c r="BL875" s="135"/>
      <c r="BM875" s="135"/>
      <c r="BN875" s="169">
        <f t="shared" si="243"/>
        <v>11.4</v>
      </c>
    </row>
    <row r="876" spans="1:66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</row>
    <row r="877" spans="1:66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45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46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47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44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/>
      <c r="BL877" s="141"/>
      <c r="BM877" s="141"/>
      <c r="BN877" s="169">
        <f>AVERAGE(BI877:BM877)</f>
        <v>10.85</v>
      </c>
    </row>
    <row r="878" spans="1:66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45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46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47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44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/>
      <c r="BL878" s="135"/>
      <c r="BM878" s="135"/>
      <c r="BN878" s="169">
        <f>AVERAGE(BI878:BM878)</f>
        <v>10.95</v>
      </c>
    </row>
    <row r="879" spans="1:66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66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66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66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66" ht="18" x14ac:dyDescent="0.25">
      <c r="A883" s="285" t="s">
        <v>45</v>
      </c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5"/>
      <c r="AU883" s="285"/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5"/>
      <c r="BI883" s="285"/>
      <c r="BJ883" s="285"/>
      <c r="BK883" s="285"/>
      <c r="BL883" s="285"/>
      <c r="BM883" s="285"/>
      <c r="BN883" s="285"/>
    </row>
    <row r="884" spans="1:66" ht="18.75" customHeight="1" x14ac:dyDescent="0.3">
      <c r="A884" s="217"/>
      <c r="B884" s="197"/>
      <c r="C884" s="282" t="s">
        <v>157</v>
      </c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  <c r="AC884" s="283"/>
      <c r="AD884" s="283"/>
      <c r="AE884" s="283"/>
      <c r="AF884" s="283"/>
      <c r="AG884" s="283"/>
      <c r="AH884" s="283"/>
      <c r="AI884" s="283"/>
      <c r="AJ884" s="283"/>
      <c r="AK884" s="283"/>
      <c r="AL884" s="283"/>
      <c r="AM884" s="283"/>
      <c r="AN884" s="283"/>
      <c r="AO884" s="283"/>
      <c r="AP884" s="283"/>
      <c r="AQ884" s="283"/>
      <c r="AR884" s="283"/>
      <c r="AS884" s="283"/>
      <c r="AT884" s="283"/>
      <c r="AU884" s="283"/>
      <c r="AV884" s="283"/>
      <c r="AW884" s="283"/>
      <c r="AX884" s="283"/>
      <c r="AY884" s="283"/>
      <c r="AZ884" s="283"/>
      <c r="BA884" s="283"/>
      <c r="BB884" s="283"/>
      <c r="BC884" s="283"/>
      <c r="BD884" s="283"/>
      <c r="BE884" s="283"/>
      <c r="BF884" s="283"/>
      <c r="BG884" s="283"/>
      <c r="BH884" s="283"/>
      <c r="BI884" s="283"/>
      <c r="BJ884" s="283"/>
      <c r="BK884" s="283"/>
      <c r="BL884" s="283"/>
      <c r="BM884" s="283"/>
      <c r="BN884" s="284"/>
    </row>
    <row r="885" spans="1:66" ht="18.75" customHeight="1" x14ac:dyDescent="0.3">
      <c r="A885" s="218"/>
      <c r="B885" s="198"/>
      <c r="C885" s="276" t="s">
        <v>139</v>
      </c>
      <c r="D885" s="277"/>
      <c r="E885" s="277"/>
      <c r="F885" s="278"/>
      <c r="G885" s="272" t="s">
        <v>123</v>
      </c>
      <c r="H885" s="279" t="s">
        <v>139</v>
      </c>
      <c r="I885" s="280"/>
      <c r="J885" s="280"/>
      <c r="K885" s="281"/>
      <c r="L885" s="272" t="s">
        <v>123</v>
      </c>
      <c r="M885" s="279" t="s">
        <v>139</v>
      </c>
      <c r="N885" s="280"/>
      <c r="O885" s="280"/>
      <c r="P885" s="281"/>
      <c r="Q885" s="272" t="s">
        <v>123</v>
      </c>
      <c r="R885" s="276" t="s">
        <v>139</v>
      </c>
      <c r="S885" s="277"/>
      <c r="T885" s="277"/>
      <c r="U885" s="277"/>
      <c r="V885" s="278"/>
      <c r="W885" s="272" t="s">
        <v>123</v>
      </c>
      <c r="X885" s="276" t="s">
        <v>139</v>
      </c>
      <c r="Y885" s="277"/>
      <c r="Z885" s="277"/>
      <c r="AA885" s="278"/>
      <c r="AB885" s="272" t="s">
        <v>123</v>
      </c>
      <c r="AC885" s="279" t="s">
        <v>139</v>
      </c>
      <c r="AD885" s="280"/>
      <c r="AE885" s="280"/>
      <c r="AF885" s="281"/>
      <c r="AG885" s="272" t="s">
        <v>123</v>
      </c>
      <c r="AH885" s="279" t="s">
        <v>139</v>
      </c>
      <c r="AI885" s="280"/>
      <c r="AJ885" s="280"/>
      <c r="AK885" s="280"/>
      <c r="AL885" s="281"/>
      <c r="AM885" s="272" t="s">
        <v>123</v>
      </c>
      <c r="AN885" s="279" t="s">
        <v>139</v>
      </c>
      <c r="AO885" s="280"/>
      <c r="AP885" s="280"/>
      <c r="AQ885" s="281"/>
      <c r="AR885" s="272" t="s">
        <v>123</v>
      </c>
      <c r="AS885" s="279" t="s">
        <v>139</v>
      </c>
      <c r="AT885" s="280"/>
      <c r="AU885" s="280"/>
      <c r="AV885" s="280"/>
      <c r="AW885" s="253"/>
      <c r="AX885" s="272" t="s">
        <v>123</v>
      </c>
      <c r="AY885" s="279" t="s">
        <v>139</v>
      </c>
      <c r="AZ885" s="280"/>
      <c r="BA885" s="280"/>
      <c r="BB885" s="281"/>
      <c r="BC885" s="272" t="s">
        <v>123</v>
      </c>
      <c r="BD885" s="270" t="s">
        <v>139</v>
      </c>
      <c r="BE885" s="271"/>
      <c r="BF885" s="271"/>
      <c r="BG885" s="271"/>
      <c r="BH885" s="272" t="s">
        <v>123</v>
      </c>
      <c r="BI885" s="270" t="s">
        <v>139</v>
      </c>
      <c r="BJ885" s="271"/>
      <c r="BK885" s="271"/>
      <c r="BL885" s="271"/>
      <c r="BM885" s="271"/>
      <c r="BN885" s="272" t="s">
        <v>123</v>
      </c>
    </row>
    <row r="886" spans="1:66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73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73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73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73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73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3"/>
    </row>
    <row r="887" spans="1:66" ht="18" customHeight="1" x14ac:dyDescent="0.25">
      <c r="A887" s="274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</row>
    <row r="888" spans="1:66" ht="18" customHeight="1" x14ac:dyDescent="0.25">
      <c r="A888" s="275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48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49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50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51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52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253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254">AVERAGE(BD888:BG888)</f>
        <v>5</v>
      </c>
      <c r="BI888" s="135">
        <v>5</v>
      </c>
      <c r="BJ888" s="135">
        <v>5</v>
      </c>
      <c r="BK888" s="135"/>
      <c r="BL888" s="135"/>
      <c r="BM888" s="135"/>
      <c r="BN888" s="169">
        <f t="shared" ref="BN888:BN917" si="255">AVERAGE(BI888:BM888)</f>
        <v>5</v>
      </c>
    </row>
    <row r="889" spans="1:66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48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49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50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51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52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253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254"/>
        <v>4</v>
      </c>
      <c r="BI889" s="135">
        <v>4</v>
      </c>
      <c r="BJ889" s="135">
        <v>4</v>
      </c>
      <c r="BK889" s="135"/>
      <c r="BL889" s="135"/>
      <c r="BM889" s="135"/>
      <c r="BN889" s="169">
        <f t="shared" si="255"/>
        <v>4</v>
      </c>
    </row>
    <row r="890" spans="1:66" ht="18" customHeight="1" x14ac:dyDescent="0.25">
      <c r="A890" s="274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48"/>
        <v>#DIV/0!</v>
      </c>
      <c r="AC890" s="135"/>
      <c r="AD890" s="135"/>
      <c r="AE890" s="135"/>
      <c r="AF890" s="135"/>
      <c r="AG890" s="238" t="e">
        <f t="shared" si="249"/>
        <v>#DIV/0!</v>
      </c>
      <c r="AH890" s="135"/>
      <c r="AI890" s="135"/>
      <c r="AJ890" s="135"/>
      <c r="AK890" s="135"/>
      <c r="AL890" s="135"/>
      <c r="AM890" s="238" t="e">
        <f t="shared" si="250"/>
        <v>#DIV/0!</v>
      </c>
      <c r="AN890" s="135"/>
      <c r="AO890" s="135"/>
      <c r="AP890" s="135"/>
      <c r="AQ890" s="135"/>
      <c r="AR890" s="238" t="e">
        <f t="shared" si="251"/>
        <v>#DIV/0!</v>
      </c>
      <c r="AS890" s="135"/>
      <c r="AT890" s="135"/>
      <c r="AU890" s="135"/>
      <c r="AV890" s="135"/>
      <c r="AW890" s="135"/>
      <c r="AX890" s="238" t="e">
        <f t="shared" si="252"/>
        <v>#DIV/0!</v>
      </c>
      <c r="AY890" s="135"/>
      <c r="AZ890" s="135"/>
      <c r="BA890" s="135"/>
      <c r="BB890" s="135"/>
      <c r="BC890" s="238" t="e">
        <f t="shared" si="253"/>
        <v>#DIV/0!</v>
      </c>
      <c r="BD890" s="135"/>
      <c r="BE890" s="135"/>
      <c r="BF890" s="135"/>
      <c r="BG890" s="135"/>
      <c r="BH890" s="238" t="e">
        <f t="shared" si="254"/>
        <v>#DIV/0!</v>
      </c>
      <c r="BI890" s="135"/>
      <c r="BJ890" s="135"/>
      <c r="BK890" s="135"/>
      <c r="BL890" s="135"/>
      <c r="BM890" s="135"/>
      <c r="BN890" s="238" t="e">
        <f t="shared" si="255"/>
        <v>#DIV/0!</v>
      </c>
    </row>
    <row r="891" spans="1:66" ht="18" customHeight="1" x14ac:dyDescent="0.25">
      <c r="A891" s="275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48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49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50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51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52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253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254"/>
        <v>3.3249999999999997</v>
      </c>
      <c r="BI891" s="135">
        <v>3.4</v>
      </c>
      <c r="BJ891" s="135">
        <v>3.3</v>
      </c>
      <c r="BK891" s="135"/>
      <c r="BL891" s="135"/>
      <c r="BM891" s="135"/>
      <c r="BN891" s="169">
        <f t="shared" si="255"/>
        <v>3.3499999999999996</v>
      </c>
    </row>
    <row r="892" spans="1:66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48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49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50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51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52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253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254"/>
        <v>2.75</v>
      </c>
      <c r="BI892" s="135">
        <v>3</v>
      </c>
      <c r="BJ892" s="135">
        <v>3</v>
      </c>
      <c r="BK892" s="135"/>
      <c r="BL892" s="135"/>
      <c r="BM892" s="135"/>
      <c r="BN892" s="169">
        <f t="shared" si="255"/>
        <v>3</v>
      </c>
    </row>
    <row r="893" spans="1:66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48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49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50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51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52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253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254"/>
        <v>10.5</v>
      </c>
      <c r="BI893" s="135">
        <v>13</v>
      </c>
      <c r="BJ893" s="135">
        <v>13</v>
      </c>
      <c r="BK893" s="135"/>
      <c r="BL893" s="135"/>
      <c r="BM893" s="135"/>
      <c r="BN893" s="169">
        <f t="shared" si="255"/>
        <v>13</v>
      </c>
    </row>
    <row r="894" spans="1:66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48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49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50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51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52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253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254"/>
        <v>10</v>
      </c>
      <c r="BI894" s="135">
        <v>12</v>
      </c>
      <c r="BJ894" s="135">
        <v>12</v>
      </c>
      <c r="BK894" s="135"/>
      <c r="BL894" s="135"/>
      <c r="BM894" s="135"/>
      <c r="BN894" s="169">
        <f t="shared" si="255"/>
        <v>12</v>
      </c>
    </row>
    <row r="895" spans="1:66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48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49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50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51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52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253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254"/>
        <v>4</v>
      </c>
      <c r="BI895" s="135">
        <v>5</v>
      </c>
      <c r="BJ895" s="135">
        <v>5</v>
      </c>
      <c r="BK895" s="135"/>
      <c r="BL895" s="135"/>
      <c r="BM895" s="135"/>
      <c r="BN895" s="169">
        <f t="shared" si="255"/>
        <v>5</v>
      </c>
    </row>
    <row r="896" spans="1:66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48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49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50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51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52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253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254"/>
        <v>16</v>
      </c>
      <c r="BI896" s="135">
        <v>16</v>
      </c>
      <c r="BJ896" s="135">
        <v>16</v>
      </c>
      <c r="BK896" s="135"/>
      <c r="BL896" s="135"/>
      <c r="BM896" s="135"/>
      <c r="BN896" s="169">
        <f t="shared" si="255"/>
        <v>16</v>
      </c>
    </row>
    <row r="897" spans="1:66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48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49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50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51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52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253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254"/>
        <v>16</v>
      </c>
      <c r="BI897" s="135">
        <v>16</v>
      </c>
      <c r="BJ897" s="135">
        <v>16</v>
      </c>
      <c r="BK897" s="135"/>
      <c r="BL897" s="135"/>
      <c r="BM897" s="135"/>
      <c r="BN897" s="169">
        <f t="shared" si="255"/>
        <v>16</v>
      </c>
    </row>
    <row r="898" spans="1:66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48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49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50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51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52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253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254"/>
        <v>16</v>
      </c>
      <c r="BI898" s="135">
        <v>16</v>
      </c>
      <c r="BJ898" s="135">
        <v>16</v>
      </c>
      <c r="BK898" s="135"/>
      <c r="BL898" s="135"/>
      <c r="BM898" s="135"/>
      <c r="BN898" s="169">
        <f t="shared" si="255"/>
        <v>16</v>
      </c>
    </row>
    <row r="899" spans="1:66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48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49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50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51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52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253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254"/>
        <v>81</v>
      </c>
      <c r="BI899" s="135">
        <v>83</v>
      </c>
      <c r="BJ899" s="135">
        <v>83</v>
      </c>
      <c r="BK899" s="135"/>
      <c r="BL899" s="135"/>
      <c r="BM899" s="135"/>
      <c r="BN899" s="169">
        <f t="shared" si="255"/>
        <v>83</v>
      </c>
    </row>
    <row r="900" spans="1:66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48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49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50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51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52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253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254"/>
        <v>81.75</v>
      </c>
      <c r="BI900" s="135">
        <v>83</v>
      </c>
      <c r="BJ900" s="135">
        <v>83</v>
      </c>
      <c r="BK900" s="135"/>
      <c r="BL900" s="135"/>
      <c r="BM900" s="135"/>
      <c r="BN900" s="169">
        <f t="shared" si="255"/>
        <v>83</v>
      </c>
    </row>
    <row r="901" spans="1:66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48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49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50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51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52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253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254"/>
        <v>5</v>
      </c>
      <c r="BI901" s="135">
        <v>5</v>
      </c>
      <c r="BJ901" s="135">
        <v>5</v>
      </c>
      <c r="BK901" s="135"/>
      <c r="BL901" s="135"/>
      <c r="BM901" s="135"/>
      <c r="BN901" s="169">
        <f t="shared" si="255"/>
        <v>5</v>
      </c>
    </row>
    <row r="902" spans="1:66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48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49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50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51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52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253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254"/>
        <v>12</v>
      </c>
      <c r="BI902" s="135">
        <v>12</v>
      </c>
      <c r="BJ902" s="135">
        <v>12</v>
      </c>
      <c r="BK902" s="135"/>
      <c r="BL902" s="135"/>
      <c r="BM902" s="135"/>
      <c r="BN902" s="169">
        <f t="shared" si="255"/>
        <v>12</v>
      </c>
    </row>
    <row r="903" spans="1:66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48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49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50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51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52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253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254"/>
        <v>11</v>
      </c>
      <c r="BI903" s="135">
        <v>11</v>
      </c>
      <c r="BJ903" s="135">
        <v>11</v>
      </c>
      <c r="BK903" s="135"/>
      <c r="BL903" s="135"/>
      <c r="BM903" s="135"/>
      <c r="BN903" s="169">
        <f t="shared" si="255"/>
        <v>11</v>
      </c>
    </row>
    <row r="904" spans="1:66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48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49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50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51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52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253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254"/>
        <v>45</v>
      </c>
      <c r="BI904" s="135">
        <v>45</v>
      </c>
      <c r="BJ904" s="135">
        <v>45</v>
      </c>
      <c r="BK904" s="135"/>
      <c r="BL904" s="135"/>
      <c r="BM904" s="135"/>
      <c r="BN904" s="169">
        <f t="shared" si="255"/>
        <v>45</v>
      </c>
    </row>
    <row r="905" spans="1:66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48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49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50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51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52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253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254"/>
        <v>45</v>
      </c>
      <c r="BI905" s="135">
        <v>45</v>
      </c>
      <c r="BJ905" s="135">
        <v>45</v>
      </c>
      <c r="BK905" s="135"/>
      <c r="BL905" s="135"/>
      <c r="BM905" s="135"/>
      <c r="BN905" s="169">
        <f t="shared" si="255"/>
        <v>45</v>
      </c>
    </row>
    <row r="906" spans="1:66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48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49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50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51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52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253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254"/>
        <v>5.44</v>
      </c>
      <c r="BI906" s="135">
        <v>5.44</v>
      </c>
      <c r="BJ906" s="135">
        <v>5.44</v>
      </c>
      <c r="BK906" s="135"/>
      <c r="BL906" s="135"/>
      <c r="BM906" s="135"/>
      <c r="BN906" s="169">
        <f t="shared" si="255"/>
        <v>5.44</v>
      </c>
    </row>
    <row r="907" spans="1:66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48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49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50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51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52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253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254"/>
        <v>4.2</v>
      </c>
      <c r="BI907" s="135">
        <v>4.2</v>
      </c>
      <c r="BJ907" s="135">
        <v>4.2</v>
      </c>
      <c r="BK907" s="135"/>
      <c r="BL907" s="135"/>
      <c r="BM907" s="135"/>
      <c r="BN907" s="169">
        <f t="shared" si="255"/>
        <v>4.2</v>
      </c>
    </row>
    <row r="908" spans="1:66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48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49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50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51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52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253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254"/>
        <v>3.5</v>
      </c>
      <c r="BI908" s="135">
        <v>3.5</v>
      </c>
      <c r="BJ908" s="135">
        <v>3.5</v>
      </c>
      <c r="BK908" s="135"/>
      <c r="BL908" s="135"/>
      <c r="BM908" s="135"/>
      <c r="BN908" s="169">
        <f t="shared" si="255"/>
        <v>3.5</v>
      </c>
    </row>
    <row r="909" spans="1:66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48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49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50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51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52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253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254"/>
        <v>18</v>
      </c>
      <c r="BI909" s="135">
        <v>18</v>
      </c>
      <c r="BJ909" s="135">
        <v>18</v>
      </c>
      <c r="BK909" s="135"/>
      <c r="BL909" s="135"/>
      <c r="BM909" s="135"/>
      <c r="BN909" s="169">
        <f t="shared" si="255"/>
        <v>18</v>
      </c>
    </row>
    <row r="910" spans="1:66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48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49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50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51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52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253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254"/>
        <v>17</v>
      </c>
      <c r="BI910" s="135">
        <v>17</v>
      </c>
      <c r="BJ910" s="135">
        <v>17</v>
      </c>
      <c r="BK910" s="135"/>
      <c r="BL910" s="135"/>
      <c r="BM910" s="135"/>
      <c r="BN910" s="169">
        <f t="shared" si="255"/>
        <v>17</v>
      </c>
    </row>
    <row r="911" spans="1:66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48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49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50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51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52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253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254"/>
        <v>17</v>
      </c>
      <c r="BI911" s="135">
        <v>17</v>
      </c>
      <c r="BJ911" s="135">
        <v>17</v>
      </c>
      <c r="BK911" s="135"/>
      <c r="BL911" s="135"/>
      <c r="BM911" s="135"/>
      <c r="BN911" s="169">
        <f t="shared" si="255"/>
        <v>17</v>
      </c>
    </row>
    <row r="912" spans="1:66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48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49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50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51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52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253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254"/>
        <v>4.5</v>
      </c>
      <c r="BI912" s="135">
        <v>4.5</v>
      </c>
      <c r="BJ912" s="135">
        <v>4.5</v>
      </c>
      <c r="BK912" s="135"/>
      <c r="BL912" s="135"/>
      <c r="BM912" s="135"/>
      <c r="BN912" s="169">
        <f t="shared" si="255"/>
        <v>4.5</v>
      </c>
    </row>
    <row r="913" spans="1:66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48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49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50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51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52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253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254"/>
        <v>3.5</v>
      </c>
      <c r="BI913" s="135">
        <v>3.5</v>
      </c>
      <c r="BJ913" s="135">
        <v>3.5</v>
      </c>
      <c r="BK913" s="135"/>
      <c r="BL913" s="135"/>
      <c r="BM913" s="135"/>
      <c r="BN913" s="169">
        <f t="shared" si="255"/>
        <v>3.5</v>
      </c>
    </row>
    <row r="914" spans="1:66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48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49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50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51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52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253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254"/>
        <v>50</v>
      </c>
      <c r="BI914" s="135">
        <v>50</v>
      </c>
      <c r="BJ914" s="135">
        <v>50</v>
      </c>
      <c r="BK914" s="135"/>
      <c r="BL914" s="135"/>
      <c r="BM914" s="135"/>
      <c r="BN914" s="169">
        <f t="shared" si="255"/>
        <v>50</v>
      </c>
    </row>
    <row r="915" spans="1:66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48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49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50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51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52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253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254"/>
        <v>7.4249999999999989</v>
      </c>
      <c r="BI915" s="135">
        <v>8.8000000000000007</v>
      </c>
      <c r="BJ915" s="135">
        <v>8.8000000000000007</v>
      </c>
      <c r="BK915" s="135"/>
      <c r="BL915" s="135"/>
      <c r="BM915" s="135"/>
      <c r="BN915" s="169">
        <f t="shared" si="255"/>
        <v>8.8000000000000007</v>
      </c>
    </row>
    <row r="916" spans="1:66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48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49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50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51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52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253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254"/>
        <v>11.05</v>
      </c>
      <c r="BI916" s="135">
        <v>11</v>
      </c>
      <c r="BJ916" s="135">
        <v>11</v>
      </c>
      <c r="BK916" s="135"/>
      <c r="BL916" s="135"/>
      <c r="BM916" s="135"/>
      <c r="BN916" s="169">
        <f t="shared" si="255"/>
        <v>11</v>
      </c>
    </row>
    <row r="917" spans="1:66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48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49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50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51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52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253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254"/>
        <v>11.149999999999999</v>
      </c>
      <c r="BI917" s="135">
        <v>12</v>
      </c>
      <c r="BJ917" s="135">
        <v>12</v>
      </c>
      <c r="BK917" s="135"/>
      <c r="BL917" s="135"/>
      <c r="BM917" s="135"/>
      <c r="BN917" s="169">
        <f t="shared" si="255"/>
        <v>12</v>
      </c>
    </row>
    <row r="918" spans="1:66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</row>
    <row r="919" spans="1:66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/>
      <c r="BL919" s="141"/>
      <c r="BM919" s="141"/>
      <c r="BN919" s="169">
        <f>AVERAGE(BI919:BM919)</f>
        <v>10.85</v>
      </c>
    </row>
    <row r="920" spans="1:66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/>
      <c r="BL920" s="135"/>
      <c r="BM920" s="135"/>
      <c r="BN920" s="169">
        <f>AVERAGE(BI920:BM920)</f>
        <v>10.95</v>
      </c>
    </row>
    <row r="921" spans="1:66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66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66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66" ht="18" x14ac:dyDescent="0.25">
      <c r="A924" s="285" t="s">
        <v>45</v>
      </c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5"/>
      <c r="AP924" s="285"/>
      <c r="AQ924" s="285"/>
      <c r="AR924" s="285"/>
      <c r="AS924" s="285"/>
      <c r="AT924" s="285"/>
      <c r="AU924" s="285"/>
      <c r="AV924" s="285"/>
      <c r="AW924" s="285"/>
      <c r="AX924" s="285"/>
      <c r="AY924" s="285"/>
      <c r="AZ924" s="285"/>
      <c r="BA924" s="285"/>
      <c r="BB924" s="285"/>
      <c r="BC924" s="285"/>
      <c r="BD924" s="285"/>
      <c r="BE924" s="285"/>
      <c r="BF924" s="285"/>
      <c r="BG924" s="285"/>
      <c r="BH924" s="285"/>
      <c r="BI924" s="285"/>
      <c r="BJ924" s="285"/>
      <c r="BK924" s="285"/>
      <c r="BL924" s="285"/>
      <c r="BM924" s="285"/>
      <c r="BN924" s="285"/>
    </row>
    <row r="925" spans="1:66" ht="18.75" customHeight="1" x14ac:dyDescent="0.3">
      <c r="A925" s="217"/>
      <c r="B925" s="197"/>
      <c r="C925" s="282" t="s">
        <v>158</v>
      </c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  <c r="AC925" s="283"/>
      <c r="AD925" s="283"/>
      <c r="AE925" s="283"/>
      <c r="AF925" s="283"/>
      <c r="AG925" s="283"/>
      <c r="AH925" s="283"/>
      <c r="AI925" s="283"/>
      <c r="AJ925" s="283"/>
      <c r="AK925" s="283"/>
      <c r="AL925" s="283"/>
      <c r="AM925" s="283"/>
      <c r="AN925" s="283"/>
      <c r="AO925" s="283"/>
      <c r="AP925" s="283"/>
      <c r="AQ925" s="283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4"/>
    </row>
    <row r="926" spans="1:66" ht="18.75" customHeight="1" x14ac:dyDescent="0.3">
      <c r="A926" s="218"/>
      <c r="B926" s="198"/>
      <c r="C926" s="276" t="s">
        <v>139</v>
      </c>
      <c r="D926" s="277"/>
      <c r="E926" s="277"/>
      <c r="F926" s="278"/>
      <c r="G926" s="272" t="s">
        <v>123</v>
      </c>
      <c r="H926" s="279" t="s">
        <v>139</v>
      </c>
      <c r="I926" s="280"/>
      <c r="J926" s="280"/>
      <c r="K926" s="281"/>
      <c r="L926" s="272" t="s">
        <v>123</v>
      </c>
      <c r="M926" s="279" t="s">
        <v>139</v>
      </c>
      <c r="N926" s="280"/>
      <c r="O926" s="280"/>
      <c r="P926" s="281"/>
      <c r="Q926" s="272" t="s">
        <v>123</v>
      </c>
      <c r="R926" s="276" t="s">
        <v>139</v>
      </c>
      <c r="S926" s="277"/>
      <c r="T926" s="277"/>
      <c r="U926" s="277"/>
      <c r="V926" s="278"/>
      <c r="W926" s="272" t="s">
        <v>123</v>
      </c>
      <c r="X926" s="276" t="s">
        <v>139</v>
      </c>
      <c r="Y926" s="277"/>
      <c r="Z926" s="277"/>
      <c r="AA926" s="278"/>
      <c r="AB926" s="272" t="s">
        <v>123</v>
      </c>
      <c r="AC926" s="279" t="s">
        <v>139</v>
      </c>
      <c r="AD926" s="280"/>
      <c r="AE926" s="280"/>
      <c r="AF926" s="281"/>
      <c r="AG926" s="272" t="s">
        <v>123</v>
      </c>
      <c r="AH926" s="279" t="s">
        <v>139</v>
      </c>
      <c r="AI926" s="280"/>
      <c r="AJ926" s="280"/>
      <c r="AK926" s="280"/>
      <c r="AL926" s="281"/>
      <c r="AM926" s="272" t="s">
        <v>123</v>
      </c>
      <c r="AN926" s="279" t="s">
        <v>139</v>
      </c>
      <c r="AO926" s="280"/>
      <c r="AP926" s="280"/>
      <c r="AQ926" s="281"/>
      <c r="AR926" s="272" t="s">
        <v>123</v>
      </c>
      <c r="AS926" s="279" t="s">
        <v>139</v>
      </c>
      <c r="AT926" s="280"/>
      <c r="AU926" s="280"/>
      <c r="AV926" s="280"/>
      <c r="AW926" s="253"/>
      <c r="AX926" s="272" t="s">
        <v>123</v>
      </c>
      <c r="AY926" s="279" t="s">
        <v>139</v>
      </c>
      <c r="AZ926" s="280"/>
      <c r="BA926" s="280"/>
      <c r="BB926" s="281"/>
      <c r="BC926" s="272" t="s">
        <v>123</v>
      </c>
      <c r="BD926" s="270" t="s">
        <v>139</v>
      </c>
      <c r="BE926" s="271"/>
      <c r="BF926" s="271"/>
      <c r="BG926" s="271"/>
      <c r="BH926" s="272" t="s">
        <v>123</v>
      </c>
      <c r="BI926" s="270" t="s">
        <v>139</v>
      </c>
      <c r="BJ926" s="271"/>
      <c r="BK926" s="271"/>
      <c r="BL926" s="271"/>
      <c r="BM926" s="271"/>
      <c r="BN926" s="272" t="s">
        <v>123</v>
      </c>
    </row>
    <row r="927" spans="1:66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73"/>
      <c r="H927" s="144" t="s">
        <v>156</v>
      </c>
      <c r="I927" s="144" t="s">
        <v>156</v>
      </c>
      <c r="J927" s="144" t="s">
        <v>156</v>
      </c>
      <c r="K927" s="144" t="s">
        <v>156</v>
      </c>
      <c r="L927" s="273"/>
      <c r="M927" s="144" t="s">
        <v>156</v>
      </c>
      <c r="N927" s="144" t="s">
        <v>156</v>
      </c>
      <c r="O927" s="144" t="s">
        <v>156</v>
      </c>
      <c r="P927" s="144" t="s">
        <v>156</v>
      </c>
      <c r="Q927" s="273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73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73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3"/>
    </row>
    <row r="928" spans="1:66" ht="18" customHeight="1" x14ac:dyDescent="0.25">
      <c r="A928" s="274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256">AVERAGE(X928:AA928)</f>
        <v>4.166666666666667</v>
      </c>
      <c r="AC928" s="144"/>
      <c r="AD928" s="135"/>
      <c r="AE928" s="135"/>
      <c r="AF928" s="135"/>
      <c r="AG928" s="238" t="e">
        <f t="shared" ref="AG928:AG961" si="257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258">AVERAGE(AH928:AL928)</f>
        <v>#DIV/0!</v>
      </c>
      <c r="AN928" s="144"/>
      <c r="AO928" s="135"/>
      <c r="AP928" s="135"/>
      <c r="AQ928" s="135"/>
      <c r="AR928" s="238" t="e">
        <f t="shared" ref="AR928:AR961" si="259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260">AVERAGE(AS928:AV928)</f>
        <v>#DIV/0!</v>
      </c>
      <c r="AY928" s="144"/>
      <c r="AZ928" s="135"/>
      <c r="BA928" s="135"/>
      <c r="BB928" s="135"/>
      <c r="BC928" s="238" t="e">
        <f t="shared" ref="BC928:BC961" si="261">AVERAGE(AY928:BB928)</f>
        <v>#DIV/0!</v>
      </c>
      <c r="BD928" s="144"/>
      <c r="BE928" s="135"/>
      <c r="BF928" s="135"/>
      <c r="BG928" s="135"/>
      <c r="BH928" s="238" t="e">
        <f t="shared" ref="BH928:BH961" si="262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263">AVERAGE(BI928:BM928)</f>
        <v>#DIV/0!</v>
      </c>
    </row>
    <row r="929" spans="1:66" ht="18" customHeight="1" x14ac:dyDescent="0.25">
      <c r="A929" s="275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256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257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258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259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260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261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262"/>
        <v>4.5</v>
      </c>
      <c r="BI929" s="135">
        <v>5</v>
      </c>
      <c r="BJ929" s="135">
        <v>5</v>
      </c>
      <c r="BK929" s="135"/>
      <c r="BL929" s="135"/>
      <c r="BM929" s="135"/>
      <c r="BN929" s="169">
        <f t="shared" si="263"/>
        <v>5</v>
      </c>
    </row>
    <row r="930" spans="1:66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256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257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258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259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260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261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262"/>
        <v>4</v>
      </c>
      <c r="BI930" s="135">
        <v>4</v>
      </c>
      <c r="BJ930" s="135">
        <v>4</v>
      </c>
      <c r="BK930" s="135"/>
      <c r="BL930" s="135"/>
      <c r="BM930" s="135"/>
      <c r="BN930" s="169">
        <f t="shared" si="263"/>
        <v>4</v>
      </c>
    </row>
    <row r="931" spans="1:66" ht="18" customHeight="1" x14ac:dyDescent="0.25">
      <c r="A931" s="274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256"/>
        <v>#DIV/0!</v>
      </c>
      <c r="AC931" s="135"/>
      <c r="AD931" s="135"/>
      <c r="AE931" s="135"/>
      <c r="AF931" s="135"/>
      <c r="AG931" s="238" t="e">
        <f t="shared" si="257"/>
        <v>#DIV/0!</v>
      </c>
      <c r="AH931" s="135"/>
      <c r="AI931" s="135"/>
      <c r="AJ931" s="135"/>
      <c r="AK931" s="135"/>
      <c r="AL931" s="135"/>
      <c r="AM931" s="238" t="e">
        <f t="shared" si="258"/>
        <v>#DIV/0!</v>
      </c>
      <c r="AN931" s="135"/>
      <c r="AO931" s="135"/>
      <c r="AP931" s="135"/>
      <c r="AQ931" s="135"/>
      <c r="AR931" s="238" t="e">
        <f t="shared" si="259"/>
        <v>#DIV/0!</v>
      </c>
      <c r="AS931" s="135"/>
      <c r="AT931" s="135"/>
      <c r="AU931" s="135"/>
      <c r="AV931" s="135"/>
      <c r="AW931" s="135"/>
      <c r="AX931" s="238" t="e">
        <f t="shared" si="260"/>
        <v>#DIV/0!</v>
      </c>
      <c r="AY931" s="135"/>
      <c r="AZ931" s="135"/>
      <c r="BA931" s="135"/>
      <c r="BB931" s="135"/>
      <c r="BC931" s="238" t="e">
        <f t="shared" si="261"/>
        <v>#DIV/0!</v>
      </c>
      <c r="BD931" s="135"/>
      <c r="BE931" s="135"/>
      <c r="BF931" s="135"/>
      <c r="BG931" s="135"/>
      <c r="BH931" s="238" t="e">
        <f t="shared" si="262"/>
        <v>#DIV/0!</v>
      </c>
      <c r="BI931" s="135"/>
      <c r="BJ931" s="135"/>
      <c r="BK931" s="135"/>
      <c r="BL931" s="135"/>
      <c r="BM931" s="135"/>
      <c r="BN931" s="238" t="e">
        <f t="shared" si="263"/>
        <v>#DIV/0!</v>
      </c>
    </row>
    <row r="932" spans="1:66" ht="18" customHeight="1" x14ac:dyDescent="0.25">
      <c r="A932" s="275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256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257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258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259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260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261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262"/>
        <v>2.5499999999999998</v>
      </c>
      <c r="BI932" s="135">
        <v>2.7</v>
      </c>
      <c r="BJ932" s="135">
        <v>2.7</v>
      </c>
      <c r="BK932" s="135"/>
      <c r="BL932" s="135"/>
      <c r="BM932" s="135"/>
      <c r="BN932" s="169">
        <f t="shared" si="263"/>
        <v>2.7</v>
      </c>
    </row>
    <row r="933" spans="1:66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256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257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258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259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260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261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262"/>
        <v>3</v>
      </c>
      <c r="BI933" s="135">
        <v>2.5</v>
      </c>
      <c r="BJ933" s="135">
        <v>2.5</v>
      </c>
      <c r="BK933" s="135"/>
      <c r="BL933" s="135"/>
      <c r="BM933" s="135"/>
      <c r="BN933" s="169">
        <f t="shared" si="263"/>
        <v>2.5</v>
      </c>
    </row>
    <row r="934" spans="1:66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256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257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258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259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260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261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262"/>
        <v>10</v>
      </c>
      <c r="BI934" s="135">
        <v>10</v>
      </c>
      <c r="BJ934" s="135">
        <v>10</v>
      </c>
      <c r="BK934" s="135"/>
      <c r="BL934" s="135"/>
      <c r="BM934" s="135"/>
      <c r="BN934" s="169">
        <f t="shared" si="263"/>
        <v>10</v>
      </c>
    </row>
    <row r="935" spans="1:66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256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257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258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259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260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261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262"/>
        <v>9.75</v>
      </c>
      <c r="BI935" s="135">
        <v>10</v>
      </c>
      <c r="BJ935" s="135">
        <v>10</v>
      </c>
      <c r="BK935" s="135"/>
      <c r="BL935" s="135"/>
      <c r="BM935" s="135"/>
      <c r="BN935" s="169">
        <f t="shared" si="263"/>
        <v>10</v>
      </c>
    </row>
    <row r="936" spans="1:66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256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257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258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259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260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261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262"/>
        <v>5</v>
      </c>
      <c r="BI936" s="135">
        <v>5</v>
      </c>
      <c r="BJ936" s="135">
        <v>5</v>
      </c>
      <c r="BK936" s="135"/>
      <c r="BL936" s="135"/>
      <c r="BM936" s="135"/>
      <c r="BN936" s="169">
        <f t="shared" si="263"/>
        <v>5</v>
      </c>
    </row>
    <row r="937" spans="1:66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256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257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258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259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260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261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262"/>
        <v>13.25</v>
      </c>
      <c r="BI937" s="135">
        <v>13</v>
      </c>
      <c r="BJ937" s="135">
        <v>13</v>
      </c>
      <c r="BK937" s="135"/>
      <c r="BL937" s="135"/>
      <c r="BM937" s="135"/>
      <c r="BN937" s="169">
        <f t="shared" si="263"/>
        <v>13</v>
      </c>
    </row>
    <row r="938" spans="1:66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256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257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258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259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260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261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262"/>
        <v>13</v>
      </c>
      <c r="BI938" s="135">
        <v>13</v>
      </c>
      <c r="BJ938" s="135">
        <v>13</v>
      </c>
      <c r="BK938" s="135"/>
      <c r="BL938" s="135"/>
      <c r="BM938" s="135"/>
      <c r="BN938" s="169">
        <f t="shared" si="263"/>
        <v>13</v>
      </c>
    </row>
    <row r="939" spans="1:66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256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257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258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259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260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261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262"/>
        <v>14</v>
      </c>
      <c r="BI939" s="135">
        <v>14</v>
      </c>
      <c r="BJ939" s="135">
        <v>14</v>
      </c>
      <c r="BK939" s="135"/>
      <c r="BL939" s="135"/>
      <c r="BM939" s="135"/>
      <c r="BN939" s="169">
        <f t="shared" si="263"/>
        <v>14</v>
      </c>
    </row>
    <row r="940" spans="1:66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256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257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258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259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260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261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262"/>
        <v>76.25</v>
      </c>
      <c r="BI940" s="135">
        <v>80</v>
      </c>
      <c r="BJ940" s="135">
        <v>80</v>
      </c>
      <c r="BK940" s="135"/>
      <c r="BL940" s="135"/>
      <c r="BM940" s="135"/>
      <c r="BN940" s="169">
        <f t="shared" si="263"/>
        <v>80</v>
      </c>
    </row>
    <row r="941" spans="1:66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256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257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258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259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260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261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262"/>
        <v>86.25</v>
      </c>
      <c r="BI941" s="135">
        <v>90</v>
      </c>
      <c r="BJ941" s="135">
        <v>90</v>
      </c>
      <c r="BK941" s="135"/>
      <c r="BL941" s="135"/>
      <c r="BM941" s="135"/>
      <c r="BN941" s="169">
        <f t="shared" si="263"/>
        <v>90</v>
      </c>
    </row>
    <row r="942" spans="1:66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256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257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258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259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260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261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262"/>
        <v>4.25</v>
      </c>
      <c r="BI942" s="135">
        <v>5</v>
      </c>
      <c r="BJ942" s="135">
        <v>5</v>
      </c>
      <c r="BK942" s="135"/>
      <c r="BL942" s="135"/>
      <c r="BM942" s="135"/>
      <c r="BN942" s="169">
        <f t="shared" si="263"/>
        <v>5</v>
      </c>
    </row>
    <row r="943" spans="1:66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256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257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258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259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260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261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262"/>
        <v>11</v>
      </c>
      <c r="BI943" s="135">
        <v>11</v>
      </c>
      <c r="BJ943" s="135">
        <v>11</v>
      </c>
      <c r="BK943" s="135"/>
      <c r="BL943" s="135"/>
      <c r="BM943" s="135"/>
      <c r="BN943" s="169">
        <f t="shared" si="263"/>
        <v>11</v>
      </c>
    </row>
    <row r="944" spans="1:66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256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257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258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259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260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261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262"/>
        <v>12</v>
      </c>
      <c r="BI944" s="135">
        <v>12</v>
      </c>
      <c r="BJ944" s="135">
        <v>12</v>
      </c>
      <c r="BK944" s="135"/>
      <c r="BL944" s="135"/>
      <c r="BM944" s="135"/>
      <c r="BN944" s="169">
        <f t="shared" si="263"/>
        <v>12</v>
      </c>
    </row>
    <row r="945" spans="1:66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256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257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258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259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260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261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262"/>
        <v>40</v>
      </c>
      <c r="BI945" s="135">
        <v>40</v>
      </c>
      <c r="BJ945" s="135">
        <v>40</v>
      </c>
      <c r="BK945" s="135"/>
      <c r="BL945" s="135"/>
      <c r="BM945" s="135"/>
      <c r="BN945" s="169">
        <f t="shared" si="263"/>
        <v>40</v>
      </c>
    </row>
    <row r="946" spans="1:66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256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257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258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259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260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261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262"/>
        <v>40</v>
      </c>
      <c r="BI946" s="135">
        <v>40</v>
      </c>
      <c r="BJ946" s="135">
        <v>40</v>
      </c>
      <c r="BK946" s="135"/>
      <c r="BL946" s="135"/>
      <c r="BM946" s="135"/>
      <c r="BN946" s="169">
        <f t="shared" si="263"/>
        <v>40</v>
      </c>
    </row>
    <row r="947" spans="1:66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256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257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258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259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260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261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262"/>
        <v>5.2</v>
      </c>
      <c r="BI947" s="135">
        <v>5.2</v>
      </c>
      <c r="BJ947" s="135">
        <v>5.2</v>
      </c>
      <c r="BK947" s="135"/>
      <c r="BL947" s="135"/>
      <c r="BM947" s="135"/>
      <c r="BN947" s="169">
        <f t="shared" si="263"/>
        <v>5.2</v>
      </c>
    </row>
    <row r="948" spans="1:66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256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257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258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259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260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261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262"/>
        <v>4.8</v>
      </c>
      <c r="BI948" s="135">
        <v>4.8</v>
      </c>
      <c r="BJ948" s="135">
        <v>4.8</v>
      </c>
      <c r="BK948" s="135"/>
      <c r="BL948" s="135"/>
      <c r="BM948" s="135"/>
      <c r="BN948" s="169">
        <f t="shared" si="263"/>
        <v>4.8</v>
      </c>
    </row>
    <row r="949" spans="1:66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256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257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258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259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260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261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262"/>
        <v>4</v>
      </c>
      <c r="BI949" s="135">
        <v>4</v>
      </c>
      <c r="BJ949" s="135">
        <v>4</v>
      </c>
      <c r="BK949" s="135"/>
      <c r="BL949" s="135"/>
      <c r="BM949" s="135"/>
      <c r="BN949" s="169">
        <f t="shared" si="263"/>
        <v>4</v>
      </c>
    </row>
    <row r="950" spans="1:66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256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257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258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259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260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261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262"/>
        <v>18</v>
      </c>
      <c r="BI950" s="135">
        <v>18</v>
      </c>
      <c r="BJ950" s="135">
        <v>18</v>
      </c>
      <c r="BK950" s="135"/>
      <c r="BL950" s="135"/>
      <c r="BM950" s="135"/>
      <c r="BN950" s="169">
        <f t="shared" si="263"/>
        <v>18</v>
      </c>
    </row>
    <row r="951" spans="1:66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256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257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258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259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260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261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262"/>
        <v>20</v>
      </c>
      <c r="BI951" s="135">
        <v>20</v>
      </c>
      <c r="BJ951" s="135">
        <v>20</v>
      </c>
      <c r="BK951" s="135"/>
      <c r="BL951" s="135"/>
      <c r="BM951" s="135"/>
      <c r="BN951" s="169">
        <f t="shared" si="263"/>
        <v>20</v>
      </c>
    </row>
    <row r="952" spans="1:66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256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257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258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259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260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261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262"/>
        <v>16</v>
      </c>
      <c r="BI952" s="135">
        <v>16</v>
      </c>
      <c r="BJ952" s="135">
        <v>16</v>
      </c>
      <c r="BK952" s="135"/>
      <c r="BL952" s="135"/>
      <c r="BM952" s="135"/>
      <c r="BN952" s="169">
        <f t="shared" si="263"/>
        <v>16</v>
      </c>
    </row>
    <row r="953" spans="1:66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256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257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258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259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260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261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262"/>
        <v>5</v>
      </c>
      <c r="BI953" s="135">
        <v>5</v>
      </c>
      <c r="BJ953" s="135">
        <v>5</v>
      </c>
      <c r="BK953" s="135"/>
      <c r="BL953" s="135"/>
      <c r="BM953" s="135"/>
      <c r="BN953" s="169">
        <f t="shared" si="263"/>
        <v>5</v>
      </c>
    </row>
    <row r="954" spans="1:66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256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257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258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259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260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261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262"/>
        <v>4</v>
      </c>
      <c r="BI954" s="135">
        <v>4</v>
      </c>
      <c r="BJ954" s="135">
        <v>4</v>
      </c>
      <c r="BK954" s="135"/>
      <c r="BL954" s="135"/>
      <c r="BM954" s="135"/>
      <c r="BN954" s="169">
        <f t="shared" si="263"/>
        <v>4</v>
      </c>
    </row>
    <row r="955" spans="1:66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256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257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258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259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260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261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262"/>
        <v>50</v>
      </c>
      <c r="BI955" s="135">
        <v>50</v>
      </c>
      <c r="BJ955" s="135">
        <v>50</v>
      </c>
      <c r="BK955" s="135"/>
      <c r="BL955" s="135"/>
      <c r="BM955" s="135"/>
      <c r="BN955" s="169">
        <f t="shared" si="263"/>
        <v>50</v>
      </c>
    </row>
    <row r="956" spans="1:66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256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257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258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259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260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261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262"/>
        <v>7.3000000000000007</v>
      </c>
      <c r="BI956" s="135">
        <v>9.5</v>
      </c>
      <c r="BJ956" s="135">
        <v>8.8000000000000007</v>
      </c>
      <c r="BK956" s="135"/>
      <c r="BL956" s="135"/>
      <c r="BM956" s="135"/>
      <c r="BN956" s="169">
        <f t="shared" si="263"/>
        <v>9.15</v>
      </c>
    </row>
    <row r="957" spans="1:66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256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257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258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259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260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261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262"/>
        <v>10.45</v>
      </c>
      <c r="BI957" s="135">
        <v>10.4</v>
      </c>
      <c r="BJ957" s="135">
        <v>10.4</v>
      </c>
      <c r="BK957" s="135"/>
      <c r="BL957" s="135"/>
      <c r="BM957" s="135"/>
      <c r="BN957" s="169">
        <f t="shared" si="263"/>
        <v>10.4</v>
      </c>
    </row>
    <row r="958" spans="1:66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256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257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258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259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260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261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262"/>
        <v>10.75</v>
      </c>
      <c r="BI958" s="135">
        <v>10.7</v>
      </c>
      <c r="BJ958" s="135">
        <v>10.7</v>
      </c>
      <c r="BK958" s="135"/>
      <c r="BL958" s="135"/>
      <c r="BM958" s="135"/>
      <c r="BN958" s="169">
        <f t="shared" si="263"/>
        <v>10.7</v>
      </c>
    </row>
    <row r="959" spans="1:66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256"/>
        <v>#DIV/0!</v>
      </c>
      <c r="AC959" s="146"/>
      <c r="AD959" s="146"/>
      <c r="AE959" s="146"/>
      <c r="AF959" s="146"/>
      <c r="AG959" s="238" t="e">
        <f t="shared" si="257"/>
        <v>#DIV/0!</v>
      </c>
      <c r="AH959" s="146"/>
      <c r="AI959" s="146"/>
      <c r="AJ959" s="146"/>
      <c r="AK959" s="146"/>
      <c r="AL959" s="146"/>
      <c r="AM959" s="238" t="e">
        <f t="shared" si="258"/>
        <v>#DIV/0!</v>
      </c>
      <c r="AN959" s="146"/>
      <c r="AO959" s="146"/>
      <c r="AP959" s="146"/>
      <c r="AQ959" s="146"/>
      <c r="AR959" s="238" t="e">
        <f t="shared" si="259"/>
        <v>#DIV/0!</v>
      </c>
      <c r="AS959" s="146"/>
      <c r="AT959" s="146"/>
      <c r="AU959" s="146"/>
      <c r="AV959" s="146"/>
      <c r="AW959" s="146"/>
      <c r="AX959" s="238" t="e">
        <f t="shared" si="260"/>
        <v>#DIV/0!</v>
      </c>
      <c r="AY959" s="146"/>
      <c r="AZ959" s="146"/>
      <c r="BA959" s="146"/>
      <c r="BB959" s="146"/>
      <c r="BC959" s="238" t="e">
        <f t="shared" si="261"/>
        <v>#DIV/0!</v>
      </c>
      <c r="BD959" s="146"/>
      <c r="BE959" s="146"/>
      <c r="BF959" s="146"/>
      <c r="BG959" s="146"/>
      <c r="BH959" s="238" t="e">
        <f t="shared" si="262"/>
        <v>#DIV/0!</v>
      </c>
      <c r="BI959" s="146"/>
      <c r="BJ959" s="146"/>
      <c r="BK959" s="146"/>
      <c r="BL959" s="146"/>
      <c r="BM959" s="146"/>
      <c r="BN959" s="238" t="e">
        <f t="shared" si="263"/>
        <v>#DIV/0!</v>
      </c>
    </row>
    <row r="960" spans="1:66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256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257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258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259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260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261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262"/>
        <v>10.6075</v>
      </c>
      <c r="BI960" s="141">
        <v>10.85</v>
      </c>
      <c r="BJ960" s="141">
        <v>10.85</v>
      </c>
      <c r="BK960" s="141"/>
      <c r="BL960" s="141"/>
      <c r="BM960" s="141"/>
      <c r="BN960" s="169">
        <f t="shared" si="263"/>
        <v>10.85</v>
      </c>
    </row>
    <row r="961" spans="1:66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256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257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258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259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260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261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262"/>
        <v>10.6875</v>
      </c>
      <c r="BI961" s="135">
        <v>10.95</v>
      </c>
      <c r="BJ961" s="135">
        <v>10.95</v>
      </c>
      <c r="BK961" s="135"/>
      <c r="BL961" s="135"/>
      <c r="BM961" s="135"/>
      <c r="BN961" s="169">
        <f t="shared" si="263"/>
        <v>10.95</v>
      </c>
    </row>
    <row r="962" spans="1:66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66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66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66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66" ht="18" x14ac:dyDescent="0.25">
      <c r="A966" s="285" t="s">
        <v>45</v>
      </c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285"/>
      <c r="AM966" s="285"/>
      <c r="AN966" s="285"/>
      <c r="AO966" s="285"/>
      <c r="AP966" s="285"/>
      <c r="AQ966" s="285"/>
      <c r="AR966" s="285"/>
      <c r="AS966" s="285"/>
      <c r="AT966" s="285"/>
      <c r="AU966" s="285"/>
      <c r="AV966" s="285"/>
      <c r="AW966" s="285"/>
      <c r="AX966" s="285"/>
      <c r="AY966" s="285"/>
      <c r="AZ966" s="285"/>
      <c r="BA966" s="285"/>
      <c r="BB966" s="285"/>
      <c r="BC966" s="285"/>
      <c r="BD966" s="285"/>
      <c r="BE966" s="285"/>
      <c r="BF966" s="285"/>
      <c r="BG966" s="285"/>
      <c r="BH966" s="285"/>
      <c r="BI966" s="285"/>
      <c r="BJ966" s="285"/>
      <c r="BK966" s="285"/>
      <c r="BL966" s="285"/>
      <c r="BM966" s="285"/>
      <c r="BN966" s="285"/>
    </row>
    <row r="967" spans="1:66" ht="18.75" customHeight="1" x14ac:dyDescent="0.25">
      <c r="A967" s="289"/>
      <c r="B967" s="286"/>
      <c r="C967" s="282" t="s">
        <v>96</v>
      </c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  <c r="AC967" s="283"/>
      <c r="AD967" s="283"/>
      <c r="AE967" s="283"/>
      <c r="AF967" s="283"/>
      <c r="AG967" s="283"/>
      <c r="AH967" s="283"/>
      <c r="AI967" s="283"/>
      <c r="AJ967" s="283"/>
      <c r="AK967" s="283"/>
      <c r="AL967" s="283"/>
      <c r="AM967" s="283"/>
      <c r="AN967" s="283"/>
      <c r="AO967" s="283"/>
      <c r="AP967" s="283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4"/>
    </row>
    <row r="968" spans="1:66" ht="18.75" customHeight="1" x14ac:dyDescent="0.25">
      <c r="A968" s="290"/>
      <c r="B968" s="287"/>
      <c r="C968" s="276" t="s">
        <v>139</v>
      </c>
      <c r="D968" s="277"/>
      <c r="E968" s="277"/>
      <c r="F968" s="278"/>
      <c r="G968" s="272" t="s">
        <v>123</v>
      </c>
      <c r="H968" s="279" t="s">
        <v>139</v>
      </c>
      <c r="I968" s="280"/>
      <c r="J968" s="280"/>
      <c r="K968" s="281"/>
      <c r="L968" s="272" t="s">
        <v>123</v>
      </c>
      <c r="M968" s="279" t="s">
        <v>139</v>
      </c>
      <c r="N968" s="280"/>
      <c r="O968" s="280"/>
      <c r="P968" s="281"/>
      <c r="Q968" s="272" t="s">
        <v>123</v>
      </c>
      <c r="R968" s="276" t="s">
        <v>139</v>
      </c>
      <c r="S968" s="277"/>
      <c r="T968" s="277"/>
      <c r="U968" s="277"/>
      <c r="V968" s="278"/>
      <c r="W968" s="272" t="s">
        <v>123</v>
      </c>
      <c r="X968" s="276" t="s">
        <v>139</v>
      </c>
      <c r="Y968" s="277"/>
      <c r="Z968" s="277"/>
      <c r="AA968" s="278"/>
      <c r="AB968" s="272" t="s">
        <v>123</v>
      </c>
      <c r="AC968" s="279" t="s">
        <v>139</v>
      </c>
      <c r="AD968" s="280"/>
      <c r="AE968" s="280"/>
      <c r="AF968" s="281"/>
      <c r="AG968" s="272" t="s">
        <v>123</v>
      </c>
      <c r="AH968" s="279" t="s">
        <v>139</v>
      </c>
      <c r="AI968" s="280"/>
      <c r="AJ968" s="280"/>
      <c r="AK968" s="280"/>
      <c r="AL968" s="281"/>
      <c r="AM968" s="272" t="s">
        <v>123</v>
      </c>
      <c r="AN968" s="279" t="s">
        <v>139</v>
      </c>
      <c r="AO968" s="280"/>
      <c r="AP968" s="280"/>
      <c r="AQ968" s="281"/>
      <c r="AR968" s="272" t="s">
        <v>123</v>
      </c>
      <c r="AS968" s="279" t="s">
        <v>139</v>
      </c>
      <c r="AT968" s="280"/>
      <c r="AU968" s="280"/>
      <c r="AV968" s="280"/>
      <c r="AW968" s="253"/>
      <c r="AX968" s="272" t="s">
        <v>123</v>
      </c>
      <c r="AY968" s="279" t="s">
        <v>139</v>
      </c>
      <c r="AZ968" s="280"/>
      <c r="BA968" s="280"/>
      <c r="BB968" s="281"/>
      <c r="BC968" s="272" t="s">
        <v>123</v>
      </c>
      <c r="BD968" s="270" t="s">
        <v>139</v>
      </c>
      <c r="BE968" s="271"/>
      <c r="BF968" s="271"/>
      <c r="BG968" s="271"/>
      <c r="BH968" s="272" t="s">
        <v>123</v>
      </c>
      <c r="BI968" s="270" t="s">
        <v>139</v>
      </c>
      <c r="BJ968" s="271"/>
      <c r="BK968" s="271"/>
      <c r="BL968" s="271"/>
      <c r="BM968" s="271"/>
      <c r="BN968" s="272" t="s">
        <v>123</v>
      </c>
    </row>
    <row r="969" spans="1:66" ht="18.75" customHeight="1" x14ac:dyDescent="0.25">
      <c r="A969" s="291"/>
      <c r="B969" s="288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73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73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73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73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73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3"/>
    </row>
    <row r="970" spans="1:66" ht="18" customHeight="1" x14ac:dyDescent="0.25">
      <c r="A970" s="274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264">AVERAGE(X970:AA970)</f>
        <v>#DIV/0!</v>
      </c>
      <c r="AC970" s="144"/>
      <c r="AD970" s="144"/>
      <c r="AE970" s="144"/>
      <c r="AF970" s="144"/>
      <c r="AG970" s="238" t="e">
        <f t="shared" ref="AG970:AG1003" si="265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266">AVERAGE(AH970:AL970)</f>
        <v>#DIV/0!</v>
      </c>
      <c r="AN970" s="144"/>
      <c r="AO970" s="144"/>
      <c r="AP970" s="144"/>
      <c r="AQ970" s="144"/>
      <c r="AR970" s="238" t="e">
        <f t="shared" ref="AR970:AR1003" si="267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268">AVERAGE(AS970:AV970)</f>
        <v>#DIV/0!</v>
      </c>
      <c r="AY970" s="144"/>
      <c r="AZ970" s="144"/>
      <c r="BA970" s="144"/>
      <c r="BB970" s="144"/>
      <c r="BC970" s="238" t="e">
        <f t="shared" ref="BC970:BC1003" si="269">AVERAGE(AY970:BB970)</f>
        <v>#DIV/0!</v>
      </c>
      <c r="BD970" s="144"/>
      <c r="BE970" s="144"/>
      <c r="BF970" s="144"/>
      <c r="BG970" s="144"/>
      <c r="BH970" s="238" t="e">
        <f t="shared" ref="BH970:BH1003" si="270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271">AVERAGE(BI970:BM970)</f>
        <v>#DIV/0!</v>
      </c>
    </row>
    <row r="971" spans="1:66" ht="18" customHeight="1" x14ac:dyDescent="0.25">
      <c r="A971" s="275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272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264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265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266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267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268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269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270"/>
        <v>4.5999999999999996</v>
      </c>
      <c r="BI971" s="135">
        <v>4.4000000000000004</v>
      </c>
      <c r="BJ971" s="135">
        <v>4.5</v>
      </c>
      <c r="BK971" s="135"/>
      <c r="BL971" s="135"/>
      <c r="BM971" s="135"/>
      <c r="BN971" s="169">
        <f t="shared" si="271"/>
        <v>4.45</v>
      </c>
    </row>
    <row r="972" spans="1:66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273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274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275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272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264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265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266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267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268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269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270"/>
        <v>4.4000000000000004</v>
      </c>
      <c r="BI972" s="135">
        <v>4.8</v>
      </c>
      <c r="BJ972" s="135">
        <v>4.5</v>
      </c>
      <c r="BK972" s="135"/>
      <c r="BL972" s="135"/>
      <c r="BM972" s="135"/>
      <c r="BN972" s="169">
        <f t="shared" si="271"/>
        <v>4.6500000000000004</v>
      </c>
    </row>
    <row r="973" spans="1:66" ht="18" customHeight="1" x14ac:dyDescent="0.25">
      <c r="A973" s="274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264"/>
        <v>#DIV/0!</v>
      </c>
      <c r="AC973" s="135"/>
      <c r="AD973" s="135"/>
      <c r="AE973" s="135"/>
      <c r="AF973" s="135"/>
      <c r="AG973" s="238" t="e">
        <f t="shared" si="265"/>
        <v>#DIV/0!</v>
      </c>
      <c r="AH973" s="135"/>
      <c r="AI973" s="135"/>
      <c r="AJ973" s="135"/>
      <c r="AK973" s="135"/>
      <c r="AL973" s="135"/>
      <c r="AM973" s="238" t="e">
        <f t="shared" si="266"/>
        <v>#DIV/0!</v>
      </c>
      <c r="AN973" s="135"/>
      <c r="AO973" s="135"/>
      <c r="AP973" s="135"/>
      <c r="AQ973" s="135"/>
      <c r="AR973" s="238" t="e">
        <f t="shared" si="267"/>
        <v>#DIV/0!</v>
      </c>
      <c r="AS973" s="135"/>
      <c r="AT973" s="135"/>
      <c r="AU973" s="135"/>
      <c r="AV973" s="135"/>
      <c r="AW973" s="135"/>
      <c r="AX973" s="238" t="e">
        <f t="shared" si="268"/>
        <v>#DIV/0!</v>
      </c>
      <c r="AY973" s="135"/>
      <c r="AZ973" s="135"/>
      <c r="BA973" s="135"/>
      <c r="BB973" s="135"/>
      <c r="BC973" s="238" t="e">
        <f t="shared" si="269"/>
        <v>#DIV/0!</v>
      </c>
      <c r="BD973" s="135"/>
      <c r="BE973" s="135"/>
      <c r="BF973" s="135"/>
      <c r="BG973" s="135"/>
      <c r="BH973" s="238" t="e">
        <f t="shared" si="270"/>
        <v>#DIV/0!</v>
      </c>
      <c r="BI973" s="135"/>
      <c r="BJ973" s="135"/>
      <c r="BK973" s="135"/>
      <c r="BL973" s="135"/>
      <c r="BM973" s="135"/>
      <c r="BN973" s="238" t="e">
        <f t="shared" si="271"/>
        <v>#DIV/0!</v>
      </c>
    </row>
    <row r="974" spans="1:66" ht="18" customHeight="1" x14ac:dyDescent="0.25">
      <c r="A974" s="275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273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274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275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272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264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265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266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267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268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269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270"/>
        <v>3.4249999999999998</v>
      </c>
      <c r="BI974" s="135">
        <v>3.5</v>
      </c>
      <c r="BJ974" s="135">
        <v>3.5</v>
      </c>
      <c r="BK974" s="135"/>
      <c r="BL974" s="135"/>
      <c r="BM974" s="135"/>
      <c r="BN974" s="169">
        <f t="shared" si="271"/>
        <v>3.5</v>
      </c>
    </row>
    <row r="975" spans="1:66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273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274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275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272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264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265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266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267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268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269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270"/>
        <v>3.7749999999999999</v>
      </c>
      <c r="BI975" s="135">
        <v>3.7</v>
      </c>
      <c r="BJ975" s="135">
        <v>3.5</v>
      </c>
      <c r="BK975" s="135"/>
      <c r="BL975" s="135"/>
      <c r="BM975" s="135"/>
      <c r="BN975" s="169">
        <f t="shared" si="271"/>
        <v>3.6</v>
      </c>
    </row>
    <row r="976" spans="1:66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273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274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275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272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264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265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266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267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268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269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270"/>
        <v>13.5</v>
      </c>
      <c r="BI976" s="135">
        <v>16.25</v>
      </c>
      <c r="BJ976" s="135">
        <v>15</v>
      </c>
      <c r="BK976" s="135"/>
      <c r="BL976" s="135"/>
      <c r="BM976" s="135"/>
      <c r="BN976" s="169">
        <f t="shared" si="271"/>
        <v>15.625</v>
      </c>
    </row>
    <row r="977" spans="1:66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273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274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275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272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264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265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266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267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268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269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270"/>
        <v>13.225</v>
      </c>
      <c r="BI977" s="148">
        <v>15.7</v>
      </c>
      <c r="BJ977" s="148">
        <v>15</v>
      </c>
      <c r="BK977" s="148"/>
      <c r="BL977" s="148"/>
      <c r="BM977" s="148"/>
      <c r="BN977" s="169">
        <f t="shared" si="271"/>
        <v>15.35</v>
      </c>
    </row>
    <row r="978" spans="1:66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273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274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275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272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264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265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266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267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268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269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270"/>
        <v>5</v>
      </c>
      <c r="BI978" s="135">
        <v>5</v>
      </c>
      <c r="BJ978" s="135">
        <v>5</v>
      </c>
      <c r="BK978" s="135"/>
      <c r="BL978" s="135"/>
      <c r="BM978" s="135"/>
      <c r="BN978" s="169">
        <f t="shared" si="271"/>
        <v>5</v>
      </c>
    </row>
    <row r="979" spans="1:66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273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274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275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272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264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265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266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267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268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269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270"/>
        <v>18</v>
      </c>
      <c r="BI979" s="135">
        <v>18</v>
      </c>
      <c r="BJ979" s="135">
        <v>18</v>
      </c>
      <c r="BK979" s="135"/>
      <c r="BL979" s="135"/>
      <c r="BM979" s="135"/>
      <c r="BN979" s="169">
        <f t="shared" si="271"/>
        <v>18</v>
      </c>
    </row>
    <row r="980" spans="1:66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273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274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275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272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264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265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266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267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268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269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270"/>
        <v>21.125</v>
      </c>
      <c r="BI980" s="135">
        <v>22</v>
      </c>
      <c r="BJ980" s="135">
        <v>22</v>
      </c>
      <c r="BK980" s="135"/>
      <c r="BL980" s="135"/>
      <c r="BM980" s="135"/>
      <c r="BN980" s="169">
        <f t="shared" si="271"/>
        <v>22</v>
      </c>
    </row>
    <row r="981" spans="1:66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273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274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275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272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264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265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266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267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268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269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270"/>
        <v>21.5</v>
      </c>
      <c r="BI981" s="135">
        <v>22.5</v>
      </c>
      <c r="BJ981" s="135">
        <v>22.5</v>
      </c>
      <c r="BK981" s="135"/>
      <c r="BL981" s="135"/>
      <c r="BM981" s="135"/>
      <c r="BN981" s="169">
        <f t="shared" si="271"/>
        <v>22.5</v>
      </c>
    </row>
    <row r="982" spans="1:66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273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274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275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272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264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265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266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267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268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269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270"/>
        <v>75</v>
      </c>
      <c r="BI982" s="135">
        <v>75</v>
      </c>
      <c r="BJ982" s="135">
        <v>75</v>
      </c>
      <c r="BK982" s="135"/>
      <c r="BL982" s="135"/>
      <c r="BM982" s="135"/>
      <c r="BN982" s="169">
        <f t="shared" si="271"/>
        <v>75</v>
      </c>
    </row>
    <row r="983" spans="1:66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273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274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275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272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264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265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266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267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268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269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270"/>
        <v>78</v>
      </c>
      <c r="BI983" s="135">
        <v>78</v>
      </c>
      <c r="BJ983" s="135">
        <v>78</v>
      </c>
      <c r="BK983" s="135"/>
      <c r="BL983" s="135"/>
      <c r="BM983" s="135"/>
      <c r="BN983" s="169">
        <f t="shared" si="271"/>
        <v>78</v>
      </c>
    </row>
    <row r="984" spans="1:66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273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274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275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272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264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265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266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267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268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269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270"/>
        <v>5</v>
      </c>
      <c r="BI984" s="135">
        <v>5</v>
      </c>
      <c r="BJ984" s="135">
        <v>5</v>
      </c>
      <c r="BK984" s="135"/>
      <c r="BL984" s="135"/>
      <c r="BM984" s="135"/>
      <c r="BN984" s="169">
        <f t="shared" si="271"/>
        <v>5</v>
      </c>
    </row>
    <row r="985" spans="1:66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273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274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275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272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264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265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266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267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268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269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270"/>
        <v>12.175000000000001</v>
      </c>
      <c r="BI985" s="135">
        <v>12.7</v>
      </c>
      <c r="BJ985" s="135">
        <v>13</v>
      </c>
      <c r="BK985" s="135"/>
      <c r="BL985" s="135"/>
      <c r="BM985" s="135"/>
      <c r="BN985" s="169">
        <f t="shared" si="271"/>
        <v>12.85</v>
      </c>
    </row>
    <row r="986" spans="1:66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273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274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275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272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264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265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266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267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268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269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270"/>
        <v>11.549999999999999</v>
      </c>
      <c r="BI986" s="135">
        <v>11.7</v>
      </c>
      <c r="BJ986" s="135">
        <v>11.3</v>
      </c>
      <c r="BK986" s="135"/>
      <c r="BL986" s="135"/>
      <c r="BM986" s="135"/>
      <c r="BN986" s="169">
        <f t="shared" si="271"/>
        <v>11.5</v>
      </c>
    </row>
    <row r="987" spans="1:66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273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274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275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272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264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265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266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267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268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269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270"/>
        <v>60</v>
      </c>
      <c r="BI987" s="135">
        <v>60</v>
      </c>
      <c r="BJ987" s="135">
        <v>60</v>
      </c>
      <c r="BK987" s="135"/>
      <c r="BL987" s="135"/>
      <c r="BM987" s="135"/>
      <c r="BN987" s="169">
        <f t="shared" si="271"/>
        <v>60</v>
      </c>
    </row>
    <row r="988" spans="1:66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273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274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275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272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264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265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266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267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268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269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270"/>
        <v>63</v>
      </c>
      <c r="BI988" s="135">
        <v>63</v>
      </c>
      <c r="BJ988" s="135">
        <v>63</v>
      </c>
      <c r="BK988" s="135"/>
      <c r="BL988" s="135"/>
      <c r="BM988" s="135"/>
      <c r="BN988" s="169">
        <f t="shared" si="271"/>
        <v>63</v>
      </c>
    </row>
    <row r="989" spans="1:66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273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274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275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272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264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265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266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267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268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269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270"/>
        <v>5.6974999999999998</v>
      </c>
      <c r="BI989" s="135">
        <v>5.61</v>
      </c>
      <c r="BJ989" s="135">
        <v>5.6</v>
      </c>
      <c r="BK989" s="135"/>
      <c r="BL989" s="135"/>
      <c r="BM989" s="135"/>
      <c r="BN989" s="169">
        <f t="shared" si="271"/>
        <v>5.6050000000000004</v>
      </c>
    </row>
    <row r="990" spans="1:66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273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274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275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272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264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265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266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267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268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269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270"/>
        <v>4.9000000000000004</v>
      </c>
      <c r="BI990" s="135">
        <v>5.26</v>
      </c>
      <c r="BJ990" s="135">
        <v>5</v>
      </c>
      <c r="BK990" s="135"/>
      <c r="BL990" s="135"/>
      <c r="BM990" s="135"/>
      <c r="BN990" s="169">
        <f t="shared" si="271"/>
        <v>5.13</v>
      </c>
    </row>
    <row r="991" spans="1:66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273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274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275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272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264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265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266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267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268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269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270"/>
        <v>5</v>
      </c>
      <c r="BI991" s="135">
        <v>4.7</v>
      </c>
      <c r="BJ991" s="135">
        <v>4.8</v>
      </c>
      <c r="BK991" s="135"/>
      <c r="BL991" s="135"/>
      <c r="BM991" s="135"/>
      <c r="BN991" s="169">
        <f t="shared" si="271"/>
        <v>4.75</v>
      </c>
    </row>
    <row r="992" spans="1:66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273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274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275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272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264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265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266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267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268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269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270"/>
        <v>11</v>
      </c>
      <c r="BI992" s="135">
        <v>20</v>
      </c>
      <c r="BJ992" s="135">
        <v>11</v>
      </c>
      <c r="BK992" s="135"/>
      <c r="BL992" s="135"/>
      <c r="BM992" s="135"/>
      <c r="BN992" s="169">
        <f t="shared" si="271"/>
        <v>15.5</v>
      </c>
    </row>
    <row r="993" spans="1:66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273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274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275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272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264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265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266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267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268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269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270"/>
        <v>18</v>
      </c>
      <c r="BI993" s="135">
        <v>17</v>
      </c>
      <c r="BJ993" s="135">
        <v>18</v>
      </c>
      <c r="BK993" s="135"/>
      <c r="BL993" s="135"/>
      <c r="BM993" s="135"/>
      <c r="BN993" s="169">
        <f t="shared" si="271"/>
        <v>17.5</v>
      </c>
    </row>
    <row r="994" spans="1:66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273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274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275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272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264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265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266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267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268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269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270"/>
        <v>17</v>
      </c>
      <c r="BI994" s="135">
        <v>17</v>
      </c>
      <c r="BJ994" s="135">
        <v>17</v>
      </c>
      <c r="BK994" s="135"/>
      <c r="BL994" s="135"/>
      <c r="BM994" s="135"/>
      <c r="BN994" s="169">
        <f t="shared" si="271"/>
        <v>17</v>
      </c>
    </row>
    <row r="995" spans="1:66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273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274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275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272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264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265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266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267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268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269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270"/>
        <v>5</v>
      </c>
      <c r="BI995" s="135">
        <v>5</v>
      </c>
      <c r="BJ995" s="135">
        <v>5</v>
      </c>
      <c r="BK995" s="135"/>
      <c r="BL995" s="135"/>
      <c r="BM995" s="135"/>
      <c r="BN995" s="169">
        <f t="shared" si="271"/>
        <v>5</v>
      </c>
    </row>
    <row r="996" spans="1:66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273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274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275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272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264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265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266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267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268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269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270"/>
        <v>10</v>
      </c>
      <c r="BI996" s="135">
        <v>10</v>
      </c>
      <c r="BJ996" s="135">
        <v>10</v>
      </c>
      <c r="BK996" s="135"/>
      <c r="BL996" s="135"/>
      <c r="BM996" s="135"/>
      <c r="BN996" s="169">
        <f t="shared" si="271"/>
        <v>10</v>
      </c>
    </row>
    <row r="997" spans="1:66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273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274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275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272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264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265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266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267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268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269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270"/>
        <v>27</v>
      </c>
      <c r="BI997" s="135">
        <v>60</v>
      </c>
      <c r="BJ997" s="135">
        <v>27</v>
      </c>
      <c r="BK997" s="135"/>
      <c r="BL997" s="135"/>
      <c r="BM997" s="135"/>
      <c r="BN997" s="169">
        <f t="shared" si="271"/>
        <v>43.5</v>
      </c>
    </row>
    <row r="998" spans="1:66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273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274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275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272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264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265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266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267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268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269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270"/>
        <v>8.125</v>
      </c>
      <c r="BI998" s="148">
        <v>8</v>
      </c>
      <c r="BJ998" s="148">
        <v>8.5</v>
      </c>
      <c r="BK998" s="148"/>
      <c r="BL998" s="148"/>
      <c r="BM998" s="148"/>
      <c r="BN998" s="169">
        <f t="shared" si="271"/>
        <v>8.25</v>
      </c>
    </row>
    <row r="999" spans="1:66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273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274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275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272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264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265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266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267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268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269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270"/>
        <v>12</v>
      </c>
      <c r="BI999" s="135">
        <v>12</v>
      </c>
      <c r="BJ999" s="135">
        <v>12</v>
      </c>
      <c r="BK999" s="135"/>
      <c r="BL999" s="135"/>
      <c r="BM999" s="135"/>
      <c r="BN999" s="169">
        <f t="shared" si="271"/>
        <v>12</v>
      </c>
    </row>
    <row r="1000" spans="1:66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273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274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275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272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264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265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266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267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268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269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270"/>
        <v>12</v>
      </c>
      <c r="BI1000" s="135">
        <v>12</v>
      </c>
      <c r="BJ1000" s="135">
        <v>12</v>
      </c>
      <c r="BK1000" s="135"/>
      <c r="BL1000" s="135"/>
      <c r="BM1000" s="135"/>
      <c r="BN1000" s="169">
        <f t="shared" si="271"/>
        <v>12</v>
      </c>
    </row>
    <row r="1001" spans="1:66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264"/>
        <v>#DIV/0!</v>
      </c>
      <c r="AC1001" s="135"/>
      <c r="AD1001" s="135"/>
      <c r="AE1001" s="135"/>
      <c r="AF1001" s="135"/>
      <c r="AG1001" s="238" t="e">
        <f t="shared" si="265"/>
        <v>#DIV/0!</v>
      </c>
      <c r="AH1001" s="135"/>
      <c r="AI1001" s="135"/>
      <c r="AJ1001" s="135"/>
      <c r="AK1001" s="135"/>
      <c r="AL1001" s="135"/>
      <c r="AM1001" s="238" t="e">
        <f t="shared" si="266"/>
        <v>#DIV/0!</v>
      </c>
      <c r="AN1001" s="135"/>
      <c r="AO1001" s="135"/>
      <c r="AP1001" s="135"/>
      <c r="AQ1001" s="135"/>
      <c r="AR1001" s="238" t="e">
        <f t="shared" si="267"/>
        <v>#DIV/0!</v>
      </c>
      <c r="AS1001" s="135"/>
      <c r="AT1001" s="135"/>
      <c r="AU1001" s="135"/>
      <c r="AV1001" s="135"/>
      <c r="AW1001" s="135"/>
      <c r="AX1001" s="238" t="e">
        <f t="shared" si="268"/>
        <v>#DIV/0!</v>
      </c>
      <c r="AY1001" s="135"/>
      <c r="AZ1001" s="135"/>
      <c r="BA1001" s="135"/>
      <c r="BB1001" s="135"/>
      <c r="BC1001" s="238" t="e">
        <f t="shared" si="269"/>
        <v>#DIV/0!</v>
      </c>
      <c r="BD1001" s="135"/>
      <c r="BE1001" s="135"/>
      <c r="BF1001" s="135"/>
      <c r="BG1001" s="135"/>
      <c r="BH1001" s="238" t="e">
        <f t="shared" si="270"/>
        <v>#DIV/0!</v>
      </c>
      <c r="BI1001" s="135"/>
      <c r="BJ1001" s="135"/>
      <c r="BK1001" s="135"/>
      <c r="BL1001" s="135"/>
      <c r="BM1001" s="135"/>
      <c r="BN1001" s="238" t="e">
        <f t="shared" si="271"/>
        <v>#DIV/0!</v>
      </c>
    </row>
    <row r="1002" spans="1:66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273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274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275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272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264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265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266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267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268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269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270"/>
        <v>10.605</v>
      </c>
      <c r="BI1002" s="141">
        <v>10.75</v>
      </c>
      <c r="BJ1002" s="141">
        <v>10.85</v>
      </c>
      <c r="BK1002" s="141"/>
      <c r="BL1002" s="141"/>
      <c r="BM1002" s="141"/>
      <c r="BN1002" s="169">
        <f t="shared" si="271"/>
        <v>10.8</v>
      </c>
    </row>
    <row r="1003" spans="1:66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273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274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275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272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264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265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266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267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268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269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270"/>
        <v>10.780000000000001</v>
      </c>
      <c r="BI1003" s="135">
        <v>10.93</v>
      </c>
      <c r="BJ1003" s="135">
        <v>10.95</v>
      </c>
      <c r="BK1003" s="135"/>
      <c r="BL1003" s="135"/>
      <c r="BM1003" s="135"/>
      <c r="BN1003" s="169">
        <f t="shared" si="271"/>
        <v>10.94</v>
      </c>
    </row>
    <row r="1004" spans="1:66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66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66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66" ht="20.25" customHeight="1" x14ac:dyDescent="0.25">
      <c r="A1007" s="285" t="s">
        <v>45</v>
      </c>
      <c r="B1007" s="285"/>
      <c r="C1007" s="285"/>
      <c r="D1007" s="285"/>
      <c r="E1007" s="285"/>
      <c r="F1007" s="285"/>
      <c r="G1007" s="285"/>
      <c r="H1007" s="285"/>
      <c r="I1007" s="285"/>
      <c r="J1007" s="285"/>
      <c r="K1007" s="285"/>
      <c r="L1007" s="285"/>
      <c r="M1007" s="285"/>
      <c r="N1007" s="285"/>
      <c r="O1007" s="285"/>
      <c r="P1007" s="285"/>
      <c r="Q1007" s="285"/>
      <c r="R1007" s="285"/>
      <c r="S1007" s="285"/>
      <c r="T1007" s="285"/>
      <c r="U1007" s="285"/>
      <c r="V1007" s="285"/>
      <c r="W1007" s="285"/>
      <c r="X1007" s="285"/>
      <c r="Y1007" s="285"/>
      <c r="Z1007" s="285"/>
      <c r="AA1007" s="285"/>
      <c r="AB1007" s="285"/>
      <c r="AC1007" s="285"/>
      <c r="AD1007" s="285"/>
      <c r="AE1007" s="285"/>
      <c r="AF1007" s="285"/>
      <c r="AG1007" s="285"/>
      <c r="AH1007" s="285"/>
      <c r="AI1007" s="285"/>
      <c r="AJ1007" s="285"/>
      <c r="AK1007" s="285"/>
      <c r="AL1007" s="285"/>
      <c r="AM1007" s="285"/>
      <c r="AN1007" s="285"/>
      <c r="AO1007" s="285"/>
      <c r="AP1007" s="285"/>
      <c r="AQ1007" s="285"/>
      <c r="AR1007" s="285"/>
      <c r="AS1007" s="285"/>
      <c r="AT1007" s="285"/>
      <c r="AU1007" s="285"/>
      <c r="AV1007" s="285"/>
      <c r="AW1007" s="285"/>
      <c r="AX1007" s="285"/>
      <c r="AY1007" s="285"/>
      <c r="AZ1007" s="285"/>
      <c r="BA1007" s="285"/>
      <c r="BB1007" s="285"/>
      <c r="BC1007" s="285"/>
      <c r="BD1007" s="285"/>
      <c r="BE1007" s="285"/>
      <c r="BF1007" s="285"/>
      <c r="BG1007" s="285"/>
      <c r="BH1007" s="285"/>
      <c r="BI1007" s="285"/>
      <c r="BJ1007" s="285"/>
      <c r="BK1007" s="285"/>
      <c r="BL1007" s="285"/>
      <c r="BM1007" s="285"/>
      <c r="BN1007" s="285"/>
    </row>
    <row r="1008" spans="1:66" ht="20.25" customHeight="1" x14ac:dyDescent="0.3">
      <c r="A1008" s="217"/>
      <c r="B1008" s="197"/>
      <c r="C1008" s="282" t="s">
        <v>38</v>
      </c>
      <c r="D1008" s="283"/>
      <c r="E1008" s="283"/>
      <c r="F1008" s="283"/>
      <c r="G1008" s="283"/>
      <c r="H1008" s="283"/>
      <c r="I1008" s="283"/>
      <c r="J1008" s="283"/>
      <c r="K1008" s="283"/>
      <c r="L1008" s="283"/>
      <c r="M1008" s="283"/>
      <c r="N1008" s="283"/>
      <c r="O1008" s="283"/>
      <c r="P1008" s="283"/>
      <c r="Q1008" s="283"/>
      <c r="R1008" s="283"/>
      <c r="S1008" s="283"/>
      <c r="T1008" s="283"/>
      <c r="U1008" s="283"/>
      <c r="V1008" s="283"/>
      <c r="W1008" s="283"/>
      <c r="X1008" s="283"/>
      <c r="Y1008" s="283"/>
      <c r="Z1008" s="283"/>
      <c r="AA1008" s="283"/>
      <c r="AB1008" s="283"/>
      <c r="AC1008" s="283"/>
      <c r="AD1008" s="283"/>
      <c r="AE1008" s="283"/>
      <c r="AF1008" s="283"/>
      <c r="AG1008" s="283"/>
      <c r="AH1008" s="283"/>
      <c r="AI1008" s="283"/>
      <c r="AJ1008" s="283"/>
      <c r="AK1008" s="283"/>
      <c r="AL1008" s="283"/>
      <c r="AM1008" s="283"/>
      <c r="AN1008" s="283"/>
      <c r="AO1008" s="283"/>
      <c r="AP1008" s="283"/>
      <c r="AQ1008" s="283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4"/>
    </row>
    <row r="1009" spans="1:66" x14ac:dyDescent="0.3">
      <c r="A1009" s="218"/>
      <c r="B1009" s="198"/>
      <c r="C1009" s="276" t="s">
        <v>139</v>
      </c>
      <c r="D1009" s="277"/>
      <c r="E1009" s="277"/>
      <c r="F1009" s="278"/>
      <c r="G1009" s="272" t="s">
        <v>123</v>
      </c>
      <c r="H1009" s="279" t="s">
        <v>139</v>
      </c>
      <c r="I1009" s="280"/>
      <c r="J1009" s="280"/>
      <c r="K1009" s="281"/>
      <c r="L1009" s="272" t="s">
        <v>123</v>
      </c>
      <c r="M1009" s="279" t="s">
        <v>139</v>
      </c>
      <c r="N1009" s="280"/>
      <c r="O1009" s="280"/>
      <c r="P1009" s="281"/>
      <c r="Q1009" s="272" t="s">
        <v>123</v>
      </c>
      <c r="R1009" s="276" t="s">
        <v>139</v>
      </c>
      <c r="S1009" s="277"/>
      <c r="T1009" s="277"/>
      <c r="U1009" s="277"/>
      <c r="V1009" s="278"/>
      <c r="W1009" s="272" t="s">
        <v>123</v>
      </c>
      <c r="X1009" s="276" t="s">
        <v>139</v>
      </c>
      <c r="Y1009" s="277"/>
      <c r="Z1009" s="277"/>
      <c r="AA1009" s="277"/>
      <c r="AB1009" s="272" t="s">
        <v>123</v>
      </c>
      <c r="AC1009" s="279" t="s">
        <v>139</v>
      </c>
      <c r="AD1009" s="280"/>
      <c r="AE1009" s="280"/>
      <c r="AF1009" s="280"/>
      <c r="AG1009" s="272" t="s">
        <v>123</v>
      </c>
      <c r="AH1009" s="279" t="s">
        <v>139</v>
      </c>
      <c r="AI1009" s="280"/>
      <c r="AJ1009" s="280"/>
      <c r="AK1009" s="280"/>
      <c r="AL1009" s="280"/>
      <c r="AM1009" s="272" t="s">
        <v>123</v>
      </c>
      <c r="AN1009" s="279" t="s">
        <v>139</v>
      </c>
      <c r="AO1009" s="280"/>
      <c r="AP1009" s="280"/>
      <c r="AQ1009" s="280"/>
      <c r="AR1009" s="272" t="s">
        <v>123</v>
      </c>
      <c r="AS1009" s="270" t="s">
        <v>139</v>
      </c>
      <c r="AT1009" s="271"/>
      <c r="AU1009" s="271"/>
      <c r="AV1009" s="271"/>
      <c r="AW1009" s="253"/>
      <c r="AX1009" s="272" t="s">
        <v>123</v>
      </c>
      <c r="AY1009" s="270" t="s">
        <v>139</v>
      </c>
      <c r="AZ1009" s="271"/>
      <c r="BA1009" s="271"/>
      <c r="BB1009" s="271"/>
      <c r="BC1009" s="272" t="s">
        <v>123</v>
      </c>
      <c r="BD1009" s="270" t="s">
        <v>139</v>
      </c>
      <c r="BE1009" s="271"/>
      <c r="BF1009" s="271"/>
      <c r="BG1009" s="271"/>
      <c r="BH1009" s="272" t="s">
        <v>123</v>
      </c>
      <c r="BI1009" s="270" t="s">
        <v>139</v>
      </c>
      <c r="BJ1009" s="271"/>
      <c r="BK1009" s="271"/>
      <c r="BL1009" s="271"/>
      <c r="BM1009" s="271"/>
      <c r="BN1009" s="272" t="s">
        <v>123</v>
      </c>
    </row>
    <row r="1010" spans="1:66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73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73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73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73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73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3"/>
    </row>
    <row r="1011" spans="1:66" ht="18" x14ac:dyDescent="0.25">
      <c r="A1011" s="274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276">AVERAGE(X1011:AA1011)</f>
        <v>#DIV/0!</v>
      </c>
      <c r="AC1011" s="144"/>
      <c r="AD1011" s="144"/>
      <c r="AE1011" s="144"/>
      <c r="AF1011" s="144"/>
      <c r="AG1011" s="238" t="e">
        <f t="shared" ref="AG1011:AG1044" si="277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278">AVERAGE(AH1011:AL1011)</f>
        <v>#DIV/0!</v>
      </c>
      <c r="AN1011" s="144"/>
      <c r="AO1011" s="144"/>
      <c r="AP1011" s="144"/>
      <c r="AQ1011" s="144"/>
      <c r="AR1011" s="238" t="e">
        <f t="shared" ref="AR1011:AR1044" si="279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280">AVERAGE(AS1011:AV1011)</f>
        <v>#DIV/0!</v>
      </c>
      <c r="AY1011" s="144"/>
      <c r="AZ1011" s="144"/>
      <c r="BA1011" s="144"/>
      <c r="BB1011" s="144"/>
      <c r="BC1011" s="238" t="e">
        <f t="shared" ref="BC1011:BC1044" si="281">AVERAGE(AY1011:BB1011)</f>
        <v>#DIV/0!</v>
      </c>
      <c r="BD1011" s="144"/>
      <c r="BE1011" s="144"/>
      <c r="BF1011" s="144"/>
      <c r="BG1011" s="144"/>
      <c r="BH1011" s="238" t="e">
        <f t="shared" ref="BH1011:BH1044" si="282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283">AVERAGE(BI1011:BM1011)</f>
        <v>#DIV/0!</v>
      </c>
    </row>
    <row r="1012" spans="1:66" ht="18" x14ac:dyDescent="0.25">
      <c r="A1012" s="275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284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276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277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278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279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280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281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282"/>
        <v>5.3000000000000007</v>
      </c>
      <c r="BI1012" s="135">
        <v>6</v>
      </c>
      <c r="BJ1012" s="135">
        <v>5.6</v>
      </c>
      <c r="BK1012" s="135"/>
      <c r="BL1012" s="135"/>
      <c r="BM1012" s="135"/>
      <c r="BN1012" s="169">
        <f t="shared" si="283"/>
        <v>5.8</v>
      </c>
    </row>
    <row r="1013" spans="1:66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285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286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287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284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276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277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278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279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280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281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282"/>
        <v>5.25</v>
      </c>
      <c r="BI1013" s="135">
        <v>5</v>
      </c>
      <c r="BJ1013" s="135">
        <v>5.4</v>
      </c>
      <c r="BK1013" s="135"/>
      <c r="BL1013" s="135"/>
      <c r="BM1013" s="135"/>
      <c r="BN1013" s="169">
        <f t="shared" si="283"/>
        <v>5.2</v>
      </c>
    </row>
    <row r="1014" spans="1:66" ht="18" x14ac:dyDescent="0.25">
      <c r="A1014" s="274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276"/>
        <v>#DIV/0!</v>
      </c>
      <c r="AC1014" s="135"/>
      <c r="AD1014" s="135"/>
      <c r="AE1014" s="135"/>
      <c r="AF1014" s="135"/>
      <c r="AG1014" s="238" t="e">
        <f t="shared" si="277"/>
        <v>#DIV/0!</v>
      </c>
      <c r="AH1014" s="135"/>
      <c r="AI1014" s="135"/>
      <c r="AJ1014" s="135"/>
      <c r="AK1014" s="135"/>
      <c r="AL1014" s="135"/>
      <c r="AM1014" s="238" t="e">
        <f t="shared" si="278"/>
        <v>#DIV/0!</v>
      </c>
      <c r="AN1014" s="135"/>
      <c r="AO1014" s="135"/>
      <c r="AP1014" s="135"/>
      <c r="AQ1014" s="135"/>
      <c r="AR1014" s="238" t="e">
        <f t="shared" si="279"/>
        <v>#DIV/0!</v>
      </c>
      <c r="AS1014" s="135"/>
      <c r="AT1014" s="135"/>
      <c r="AU1014" s="135"/>
      <c r="AV1014" s="135"/>
      <c r="AW1014" s="135"/>
      <c r="AX1014" s="238" t="e">
        <f t="shared" si="280"/>
        <v>#DIV/0!</v>
      </c>
      <c r="AY1014" s="135"/>
      <c r="AZ1014" s="135"/>
      <c r="BA1014" s="135"/>
      <c r="BB1014" s="135"/>
      <c r="BC1014" s="238" t="e">
        <f t="shared" si="281"/>
        <v>#DIV/0!</v>
      </c>
      <c r="BD1014" s="135"/>
      <c r="BE1014" s="135"/>
      <c r="BF1014" s="135"/>
      <c r="BG1014" s="135"/>
      <c r="BH1014" s="238" t="e">
        <f t="shared" si="282"/>
        <v>#DIV/0!</v>
      </c>
      <c r="BI1014" s="135"/>
      <c r="BJ1014" s="135"/>
      <c r="BK1014" s="135"/>
      <c r="BL1014" s="135"/>
      <c r="BM1014" s="135"/>
      <c r="BN1014" s="238" t="e">
        <f t="shared" si="283"/>
        <v>#DIV/0!</v>
      </c>
    </row>
    <row r="1015" spans="1:66" ht="18" x14ac:dyDescent="0.25">
      <c r="A1015" s="275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285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286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287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284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276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277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278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279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280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281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282"/>
        <v>4.6500000000000004</v>
      </c>
      <c r="BI1015" s="135">
        <v>5</v>
      </c>
      <c r="BJ1015" s="135">
        <v>4.5999999999999996</v>
      </c>
      <c r="BK1015" s="135"/>
      <c r="BL1015" s="135"/>
      <c r="BM1015" s="135"/>
      <c r="BN1015" s="169">
        <f t="shared" si="283"/>
        <v>4.8</v>
      </c>
    </row>
    <row r="1016" spans="1:66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285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286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287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284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276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277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278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279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280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281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282"/>
        <v>4.9000000000000004</v>
      </c>
      <c r="BI1016" s="135">
        <v>5</v>
      </c>
      <c r="BJ1016" s="135">
        <v>5</v>
      </c>
      <c r="BK1016" s="135"/>
      <c r="BL1016" s="135"/>
      <c r="BM1016" s="135"/>
      <c r="BN1016" s="169">
        <f t="shared" si="283"/>
        <v>5</v>
      </c>
    </row>
    <row r="1017" spans="1:66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285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286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287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284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276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277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278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279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280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281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282"/>
        <v>12.55</v>
      </c>
      <c r="BI1017" s="135">
        <v>14</v>
      </c>
      <c r="BJ1017" s="135">
        <v>18</v>
      </c>
      <c r="BK1017" s="135"/>
      <c r="BL1017" s="135"/>
      <c r="BM1017" s="135"/>
      <c r="BN1017" s="169">
        <f t="shared" si="283"/>
        <v>16</v>
      </c>
    </row>
    <row r="1018" spans="1:66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285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286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287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284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276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277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278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279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280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281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282"/>
        <v>12.1</v>
      </c>
      <c r="BI1018" s="135">
        <v>12</v>
      </c>
      <c r="BJ1018" s="135">
        <v>12</v>
      </c>
      <c r="BK1018" s="135"/>
      <c r="BL1018" s="135"/>
      <c r="BM1018" s="135"/>
      <c r="BN1018" s="169">
        <f t="shared" si="283"/>
        <v>12</v>
      </c>
    </row>
    <row r="1019" spans="1:66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285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286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287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284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276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277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278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279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280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281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282"/>
        <v>8.6999999999999993</v>
      </c>
      <c r="BI1019" s="135">
        <v>10</v>
      </c>
      <c r="BJ1019" s="135">
        <v>9.1999999999999993</v>
      </c>
      <c r="BK1019" s="135"/>
      <c r="BL1019" s="135"/>
      <c r="BM1019" s="135"/>
      <c r="BN1019" s="169">
        <f t="shared" si="283"/>
        <v>9.6</v>
      </c>
    </row>
    <row r="1020" spans="1:66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285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286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287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284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276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277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278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279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280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281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282"/>
        <v>21.450000000000003</v>
      </c>
      <c r="BI1020" s="135">
        <v>21.6</v>
      </c>
      <c r="BJ1020" s="135">
        <v>21</v>
      </c>
      <c r="BK1020" s="135"/>
      <c r="BL1020" s="135"/>
      <c r="BM1020" s="135"/>
      <c r="BN1020" s="169">
        <f t="shared" si="283"/>
        <v>21.3</v>
      </c>
    </row>
    <row r="1021" spans="1:66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285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286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287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284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276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277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278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279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280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281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282"/>
        <v>17.850000000000001</v>
      </c>
      <c r="BI1021" s="135">
        <v>18</v>
      </c>
      <c r="BJ1021" s="135">
        <v>20</v>
      </c>
      <c r="BK1021" s="135"/>
      <c r="BL1021" s="135"/>
      <c r="BM1021" s="135"/>
      <c r="BN1021" s="169">
        <f t="shared" si="283"/>
        <v>19</v>
      </c>
    </row>
    <row r="1022" spans="1:66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285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286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287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284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276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277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278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279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280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281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282"/>
        <v>14.75</v>
      </c>
      <c r="BI1022" s="135">
        <v>18</v>
      </c>
      <c r="BJ1022" s="135">
        <v>20</v>
      </c>
      <c r="BK1022" s="135"/>
      <c r="BL1022" s="135"/>
      <c r="BM1022" s="135"/>
      <c r="BN1022" s="169">
        <f t="shared" si="283"/>
        <v>19</v>
      </c>
    </row>
    <row r="1023" spans="1:66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285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286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287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284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276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277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278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279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280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281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282"/>
        <v>66.900000000000006</v>
      </c>
      <c r="BI1023" s="135">
        <v>70</v>
      </c>
      <c r="BJ1023" s="135">
        <v>70</v>
      </c>
      <c r="BK1023" s="135"/>
      <c r="BL1023" s="135"/>
      <c r="BM1023" s="135"/>
      <c r="BN1023" s="169">
        <f t="shared" si="283"/>
        <v>70</v>
      </c>
    </row>
    <row r="1024" spans="1:66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285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286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287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284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276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277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278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279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280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281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282"/>
        <v>69.3</v>
      </c>
      <c r="BI1024" s="135">
        <v>75</v>
      </c>
      <c r="BJ1024" s="135">
        <v>75</v>
      </c>
      <c r="BK1024" s="135"/>
      <c r="BL1024" s="135"/>
      <c r="BM1024" s="135"/>
      <c r="BN1024" s="169">
        <f t="shared" si="283"/>
        <v>75</v>
      </c>
    </row>
    <row r="1025" spans="1:66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285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286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287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284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276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277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278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279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280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281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282"/>
        <v>10</v>
      </c>
      <c r="BI1025" s="135">
        <v>10</v>
      </c>
      <c r="BJ1025" s="135">
        <v>10</v>
      </c>
      <c r="BK1025" s="135"/>
      <c r="BL1025" s="135"/>
      <c r="BM1025" s="135"/>
      <c r="BN1025" s="169">
        <f t="shared" si="283"/>
        <v>10</v>
      </c>
    </row>
    <row r="1026" spans="1:66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285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286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287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284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276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277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278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279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280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281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282"/>
        <v>13.8</v>
      </c>
      <c r="BI1026" s="135">
        <v>14</v>
      </c>
      <c r="BJ1026" s="135">
        <v>13.8</v>
      </c>
      <c r="BK1026" s="135"/>
      <c r="BL1026" s="135"/>
      <c r="BM1026" s="135"/>
      <c r="BN1026" s="169">
        <f t="shared" si="283"/>
        <v>13.9</v>
      </c>
    </row>
    <row r="1027" spans="1:66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285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286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287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284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276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277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278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279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280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281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282"/>
        <v>11.625</v>
      </c>
      <c r="BI1027" s="135">
        <v>11.6</v>
      </c>
      <c r="BJ1027" s="135">
        <v>11.6</v>
      </c>
      <c r="BK1027" s="135"/>
      <c r="BL1027" s="135"/>
      <c r="BM1027" s="135"/>
      <c r="BN1027" s="169">
        <f t="shared" si="283"/>
        <v>11.6</v>
      </c>
    </row>
    <row r="1028" spans="1:66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285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286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287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284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276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277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278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279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280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281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282"/>
        <v>40</v>
      </c>
      <c r="BI1028" s="135">
        <v>40</v>
      </c>
      <c r="BJ1028" s="135">
        <v>43</v>
      </c>
      <c r="BK1028" s="135"/>
      <c r="BL1028" s="135"/>
      <c r="BM1028" s="135"/>
      <c r="BN1028" s="169">
        <f t="shared" si="283"/>
        <v>41.5</v>
      </c>
    </row>
    <row r="1029" spans="1:66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285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286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287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284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276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277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278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279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280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281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282"/>
        <v>41.1</v>
      </c>
      <c r="BI1029" s="135">
        <v>40</v>
      </c>
      <c r="BJ1029" s="135">
        <v>44</v>
      </c>
      <c r="BK1029" s="135"/>
      <c r="BL1029" s="135"/>
      <c r="BM1029" s="135"/>
      <c r="BN1029" s="169">
        <f t="shared" si="283"/>
        <v>42</v>
      </c>
    </row>
    <row r="1030" spans="1:66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285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286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287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284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276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277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278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279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280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281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282"/>
        <v>6.09</v>
      </c>
      <c r="BI1030" s="148">
        <v>6</v>
      </c>
      <c r="BJ1030" s="148">
        <v>5.92</v>
      </c>
      <c r="BK1030" s="148"/>
      <c r="BL1030" s="148"/>
      <c r="BM1030" s="148"/>
      <c r="BN1030" s="169">
        <f t="shared" si="283"/>
        <v>5.96</v>
      </c>
    </row>
    <row r="1031" spans="1:66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285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286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287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284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276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277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278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279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280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281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282"/>
        <v>5.3049999999999997</v>
      </c>
      <c r="BI1031" s="148">
        <v>5</v>
      </c>
      <c r="BJ1031" s="148">
        <v>5.2</v>
      </c>
      <c r="BK1031" s="148"/>
      <c r="BL1031" s="148"/>
      <c r="BM1031" s="148"/>
      <c r="BN1031" s="169">
        <f t="shared" si="283"/>
        <v>5.0999999999999996</v>
      </c>
    </row>
    <row r="1032" spans="1:66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276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277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278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279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280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281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282"/>
        <v>5</v>
      </c>
      <c r="BI1032" s="135">
        <v>5</v>
      </c>
      <c r="BJ1032" s="135">
        <v>5</v>
      </c>
      <c r="BK1032" s="135"/>
      <c r="BL1032" s="135"/>
      <c r="BM1032" s="135"/>
      <c r="BN1032" s="238">
        <f t="shared" si="283"/>
        <v>5</v>
      </c>
    </row>
    <row r="1033" spans="1:66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285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286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287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284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276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277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278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279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280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281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282"/>
        <v>21.6</v>
      </c>
      <c r="BI1033" s="135">
        <v>21.2</v>
      </c>
      <c r="BJ1033" s="135">
        <v>21.2</v>
      </c>
      <c r="BK1033" s="135"/>
      <c r="BL1033" s="135"/>
      <c r="BM1033" s="135"/>
      <c r="BN1033" s="169">
        <f t="shared" si="283"/>
        <v>21.2</v>
      </c>
    </row>
    <row r="1034" spans="1:66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285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286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287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284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276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277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278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279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280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281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282"/>
        <v>20.8</v>
      </c>
      <c r="BI1034" s="135">
        <v>20.399999999999999</v>
      </c>
      <c r="BJ1034" s="135">
        <v>22</v>
      </c>
      <c r="BK1034" s="135"/>
      <c r="BL1034" s="135"/>
      <c r="BM1034" s="135"/>
      <c r="BN1034" s="169">
        <f t="shared" si="283"/>
        <v>21.2</v>
      </c>
    </row>
    <row r="1035" spans="1:66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285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286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287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284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276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277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278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279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280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281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282"/>
        <v>16.925000000000001</v>
      </c>
      <c r="BI1035" s="135">
        <v>18</v>
      </c>
      <c r="BJ1035" s="135">
        <v>18</v>
      </c>
      <c r="BK1035" s="135"/>
      <c r="BL1035" s="135"/>
      <c r="BM1035" s="135"/>
      <c r="BN1035" s="169">
        <f t="shared" si="283"/>
        <v>18</v>
      </c>
    </row>
    <row r="1036" spans="1:66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285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286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287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284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276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277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278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279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280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281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282"/>
        <v>8</v>
      </c>
      <c r="BI1036" s="135">
        <v>8</v>
      </c>
      <c r="BJ1036" s="135">
        <v>8</v>
      </c>
      <c r="BK1036" s="135"/>
      <c r="BL1036" s="135"/>
      <c r="BM1036" s="135"/>
      <c r="BN1036" s="169">
        <f t="shared" si="283"/>
        <v>8</v>
      </c>
    </row>
    <row r="1037" spans="1:66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285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286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287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284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276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277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278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279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280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281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282"/>
        <v>8</v>
      </c>
      <c r="BI1037" s="135">
        <v>8</v>
      </c>
      <c r="BJ1037" s="135">
        <v>8</v>
      </c>
      <c r="BK1037" s="135"/>
      <c r="BL1037" s="135"/>
      <c r="BM1037" s="135"/>
      <c r="BN1037" s="169">
        <f t="shared" si="283"/>
        <v>8</v>
      </c>
    </row>
    <row r="1038" spans="1:66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285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286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287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284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276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277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278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279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280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281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282"/>
        <v>37</v>
      </c>
      <c r="BI1038" s="135">
        <v>39</v>
      </c>
      <c r="BJ1038" s="135">
        <v>39</v>
      </c>
      <c r="BK1038" s="135"/>
      <c r="BL1038" s="135"/>
      <c r="BM1038" s="135"/>
      <c r="BN1038" s="169">
        <f t="shared" si="283"/>
        <v>39</v>
      </c>
    </row>
    <row r="1039" spans="1:66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285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286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287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284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276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277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278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279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280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281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282"/>
        <v>8.7750000000000004</v>
      </c>
      <c r="BI1039" s="148">
        <v>8.9</v>
      </c>
      <c r="BJ1039" s="148">
        <v>9.5</v>
      </c>
      <c r="BK1039" s="148"/>
      <c r="BL1039" s="148"/>
      <c r="BM1039" s="148"/>
      <c r="BN1039" s="169">
        <f t="shared" si="283"/>
        <v>9.1999999999999993</v>
      </c>
    </row>
    <row r="1040" spans="1:66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285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286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287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284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276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277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278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279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280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281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282"/>
        <v>11.41</v>
      </c>
      <c r="BI1040" s="135">
        <v>11.34</v>
      </c>
      <c r="BJ1040" s="135">
        <v>11.3</v>
      </c>
      <c r="BK1040" s="135"/>
      <c r="BL1040" s="135"/>
      <c r="BM1040" s="135"/>
      <c r="BN1040" s="169">
        <f t="shared" si="283"/>
        <v>11.32</v>
      </c>
    </row>
    <row r="1041" spans="1:66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285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286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287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284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276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277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278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279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280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281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282"/>
        <v>11.9</v>
      </c>
      <c r="BI1041" s="135">
        <v>11.9</v>
      </c>
      <c r="BJ1041" s="135">
        <v>11.9</v>
      </c>
      <c r="BK1041" s="135"/>
      <c r="BL1041" s="135"/>
      <c r="BM1041" s="135"/>
      <c r="BN1041" s="169">
        <f t="shared" si="283"/>
        <v>11.9</v>
      </c>
    </row>
    <row r="1042" spans="1:66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276"/>
        <v>#DIV/0!</v>
      </c>
      <c r="AC1042" s="135"/>
      <c r="AD1042" s="135"/>
      <c r="AE1042" s="135"/>
      <c r="AF1042" s="135"/>
      <c r="AG1042" s="238" t="e">
        <f t="shared" si="277"/>
        <v>#DIV/0!</v>
      </c>
      <c r="AH1042" s="135"/>
      <c r="AI1042" s="135"/>
      <c r="AJ1042" s="135"/>
      <c r="AK1042" s="135"/>
      <c r="AL1042" s="135"/>
      <c r="AM1042" s="238" t="e">
        <f t="shared" si="278"/>
        <v>#DIV/0!</v>
      </c>
      <c r="AN1042" s="135"/>
      <c r="AO1042" s="135"/>
      <c r="AP1042" s="135"/>
      <c r="AQ1042" s="135"/>
      <c r="AR1042" s="238" t="e">
        <f t="shared" si="279"/>
        <v>#DIV/0!</v>
      </c>
      <c r="AS1042" s="135"/>
      <c r="AT1042" s="135"/>
      <c r="AU1042" s="135"/>
      <c r="AV1042" s="135"/>
      <c r="AW1042" s="135"/>
      <c r="AX1042" s="238" t="e">
        <f t="shared" si="280"/>
        <v>#DIV/0!</v>
      </c>
      <c r="AY1042" s="135"/>
      <c r="AZ1042" s="135"/>
      <c r="BA1042" s="135"/>
      <c r="BB1042" s="135"/>
      <c r="BC1042" s="238" t="e">
        <f t="shared" si="281"/>
        <v>#DIV/0!</v>
      </c>
      <c r="BD1042" s="135"/>
      <c r="BE1042" s="135"/>
      <c r="BF1042" s="135"/>
      <c r="BG1042" s="135"/>
      <c r="BH1042" s="238" t="e">
        <f t="shared" si="282"/>
        <v>#DIV/0!</v>
      </c>
      <c r="BI1042" s="135"/>
      <c r="BJ1042" s="135"/>
      <c r="BK1042" s="135"/>
      <c r="BL1042" s="135"/>
      <c r="BM1042" s="135"/>
      <c r="BN1042" s="238" t="e">
        <f t="shared" si="283"/>
        <v>#DIV/0!</v>
      </c>
    </row>
    <row r="1043" spans="1:66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285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286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287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284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276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277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278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279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280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281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282"/>
        <v>10.5975</v>
      </c>
      <c r="BI1043" s="141">
        <v>10.75</v>
      </c>
      <c r="BJ1043" s="141">
        <v>10.85</v>
      </c>
      <c r="BK1043" s="141"/>
      <c r="BL1043" s="141"/>
      <c r="BM1043" s="141"/>
      <c r="BN1043" s="169">
        <f t="shared" si="283"/>
        <v>10.8</v>
      </c>
    </row>
    <row r="1044" spans="1:66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285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286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287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284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276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277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278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279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280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281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282"/>
        <v>10.685</v>
      </c>
      <c r="BI1044" s="135">
        <v>10.93</v>
      </c>
      <c r="BJ1044" s="135">
        <v>10.95</v>
      </c>
      <c r="BK1044" s="135"/>
      <c r="BL1044" s="135"/>
      <c r="BM1044" s="135"/>
      <c r="BN1044" s="169">
        <f t="shared" si="283"/>
        <v>10.94</v>
      </c>
    </row>
    <row r="1045" spans="1:66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66" ht="20.25" x14ac:dyDescent="0.3">
      <c r="A1046" s="216"/>
      <c r="B1046" s="296"/>
      <c r="C1046" s="296"/>
      <c r="D1046" s="296"/>
      <c r="E1046" s="296"/>
      <c r="F1046" s="296"/>
      <c r="G1046" s="296"/>
      <c r="H1046" s="296"/>
      <c r="I1046" s="296"/>
      <c r="J1046" s="296"/>
      <c r="K1046" s="296"/>
      <c r="L1046" s="296"/>
      <c r="M1046" s="296"/>
      <c r="N1046" s="296"/>
      <c r="O1046" s="296"/>
      <c r="P1046" s="296"/>
      <c r="Q1046" s="296"/>
      <c r="R1046" s="296"/>
      <c r="S1046" s="296"/>
      <c r="T1046" s="296"/>
      <c r="U1046" s="296"/>
      <c r="V1046" s="296"/>
      <c r="W1046" s="296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66" ht="20.25" x14ac:dyDescent="0.3">
      <c r="B1047" s="296"/>
      <c r="C1047" s="296"/>
      <c r="D1047" s="296"/>
      <c r="E1047" s="296"/>
      <c r="F1047" s="296"/>
      <c r="G1047" s="296"/>
      <c r="H1047" s="296"/>
      <c r="I1047" s="296"/>
      <c r="J1047" s="296"/>
      <c r="K1047" s="296"/>
      <c r="L1047" s="296"/>
      <c r="M1047" s="296"/>
      <c r="N1047" s="296"/>
      <c r="O1047" s="296"/>
      <c r="P1047" s="296"/>
      <c r="Q1047" s="296"/>
      <c r="R1047" s="296"/>
      <c r="S1047" s="296"/>
      <c r="T1047" s="296"/>
      <c r="U1047" s="296"/>
      <c r="V1047" s="296"/>
      <c r="W1047" s="296"/>
      <c r="X1047" s="296"/>
      <c r="Y1047" s="296"/>
      <c r="Z1047" s="296"/>
      <c r="AA1047" s="296"/>
      <c r="AB1047" s="64"/>
      <c r="AC1047" s="1"/>
      <c r="AD1047" s="1"/>
      <c r="AE1047" s="1"/>
      <c r="AF1047" s="1"/>
      <c r="AG1047" s="64"/>
    </row>
    <row r="1048" spans="1:66" ht="20.25" x14ac:dyDescent="0.3">
      <c r="A1048" s="216"/>
      <c r="B1048" s="296"/>
      <c r="C1048" s="296"/>
      <c r="D1048" s="296"/>
      <c r="E1048" s="296"/>
      <c r="F1048" s="296"/>
      <c r="G1048" s="296"/>
      <c r="H1048" s="296"/>
      <c r="I1048" s="296"/>
      <c r="J1048" s="296"/>
      <c r="K1048" s="296"/>
      <c r="L1048" s="296"/>
      <c r="M1048" s="296"/>
      <c r="N1048" s="296"/>
      <c r="O1048" s="296"/>
      <c r="P1048" s="296"/>
      <c r="Q1048" s="296"/>
      <c r="R1048" s="296"/>
      <c r="S1048" s="296"/>
      <c r="T1048" s="296"/>
      <c r="U1048" s="296"/>
      <c r="V1048" s="296"/>
      <c r="W1048" s="296"/>
      <c r="X1048" s="296"/>
      <c r="Y1048" s="296"/>
      <c r="Z1048" s="296"/>
      <c r="AA1048" s="296"/>
      <c r="AB1048" s="64"/>
      <c r="AC1048" s="1"/>
      <c r="AD1048" s="1"/>
      <c r="AE1048" s="1"/>
      <c r="AF1048" s="1"/>
      <c r="AG1048" s="64"/>
    </row>
    <row r="1049" spans="1:66" ht="20.25" x14ac:dyDescent="0.3">
      <c r="B1049" s="296"/>
      <c r="C1049" s="296"/>
      <c r="D1049" s="296"/>
      <c r="E1049" s="296"/>
      <c r="F1049" s="296"/>
      <c r="G1049" s="296"/>
      <c r="H1049" s="296"/>
      <c r="I1049" s="296"/>
      <c r="J1049" s="296"/>
      <c r="K1049" s="296"/>
      <c r="L1049" s="296"/>
      <c r="M1049" s="296"/>
      <c r="N1049" s="296"/>
      <c r="O1049" s="296"/>
      <c r="P1049" s="296"/>
      <c r="Q1049" s="296"/>
      <c r="R1049" s="296"/>
      <c r="S1049" s="296"/>
      <c r="T1049" s="296"/>
      <c r="U1049" s="296"/>
      <c r="V1049" s="296"/>
      <c r="W1049" s="296"/>
      <c r="X1049" s="296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6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6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66" ht="25.5" x14ac:dyDescent="0.35">
      <c r="B1052" s="296"/>
      <c r="C1052" s="296"/>
      <c r="D1052" s="296"/>
      <c r="E1052" s="296"/>
      <c r="F1052" s="296"/>
      <c r="G1052" s="296"/>
      <c r="H1052" s="296"/>
      <c r="I1052" s="296"/>
      <c r="J1052" s="296"/>
      <c r="K1052" s="296"/>
      <c r="L1052" s="296"/>
      <c r="M1052" s="296"/>
      <c r="N1052" s="296"/>
      <c r="O1052" s="296"/>
      <c r="P1052" s="296"/>
      <c r="Q1052" s="296"/>
      <c r="R1052" s="296"/>
      <c r="S1052" s="296"/>
      <c r="T1052" s="296"/>
      <c r="U1052" s="296"/>
      <c r="V1052" s="296"/>
      <c r="W1052" s="296"/>
      <c r="X1052" s="296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6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6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66" ht="26.25" x14ac:dyDescent="0.4">
      <c r="B1055" s="297"/>
      <c r="C1055" s="297"/>
      <c r="D1055" s="297"/>
      <c r="E1055" s="297"/>
      <c r="F1055" s="297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66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718">
    <mergeCell ref="C10:BN10"/>
    <mergeCell ref="A9:BN9"/>
    <mergeCell ref="C54:BN54"/>
    <mergeCell ref="A53:BN53"/>
    <mergeCell ref="C96:BN96"/>
    <mergeCell ref="A95:BN95"/>
    <mergeCell ref="A136:BN136"/>
    <mergeCell ref="C137:BN137"/>
    <mergeCell ref="C179:BN179"/>
    <mergeCell ref="A178:BN178"/>
    <mergeCell ref="BI11:BM11"/>
    <mergeCell ref="BN11:BN12"/>
    <mergeCell ref="BI55:BM55"/>
    <mergeCell ref="BN55:BN56"/>
    <mergeCell ref="BI97:BM97"/>
    <mergeCell ref="BN97:BN98"/>
    <mergeCell ref="BI138:BM138"/>
    <mergeCell ref="BN138:BN139"/>
    <mergeCell ref="AG97:AG98"/>
    <mergeCell ref="AH11:AL11"/>
    <mergeCell ref="AM11:AM12"/>
    <mergeCell ref="AN55:AQ55"/>
    <mergeCell ref="AR55:AR56"/>
    <mergeCell ref="AN97:AQ97"/>
    <mergeCell ref="BI926:BM926"/>
    <mergeCell ref="BN926:BN927"/>
    <mergeCell ref="BI968:BM968"/>
    <mergeCell ref="BN968:BN969"/>
    <mergeCell ref="BI1009:BM1009"/>
    <mergeCell ref="BN1009:BN1010"/>
    <mergeCell ref="C884:BN884"/>
    <mergeCell ref="A883:BN883"/>
    <mergeCell ref="C925:BN925"/>
    <mergeCell ref="A924:BN924"/>
    <mergeCell ref="C967:BN967"/>
    <mergeCell ref="A966:BN966"/>
    <mergeCell ref="C1008:BN1008"/>
    <mergeCell ref="A1007:BN1007"/>
    <mergeCell ref="AX1009:AX1010"/>
    <mergeCell ref="AN1009:AQ1009"/>
    <mergeCell ref="AR1009:AR1010"/>
    <mergeCell ref="AS885:AV885"/>
    <mergeCell ref="AS926:AV926"/>
    <mergeCell ref="AY636:BB636"/>
    <mergeCell ref="AS801:AV801"/>
    <mergeCell ref="AS719:AV719"/>
    <mergeCell ref="AS760:AV760"/>
    <mergeCell ref="AC636:AF636"/>
    <mergeCell ref="AG636:AG637"/>
    <mergeCell ref="BI843:BM843"/>
    <mergeCell ref="BN843:BN844"/>
    <mergeCell ref="BI885:BM885"/>
    <mergeCell ref="BN885:BN886"/>
    <mergeCell ref="AS843:AV843"/>
    <mergeCell ref="BI429:BM429"/>
    <mergeCell ref="BN429:BN430"/>
    <mergeCell ref="BI471:BM471"/>
    <mergeCell ref="BN471:BN472"/>
    <mergeCell ref="BI512:BM512"/>
    <mergeCell ref="BN512:BN513"/>
    <mergeCell ref="BI553:BM553"/>
    <mergeCell ref="BN553:BN554"/>
    <mergeCell ref="BI595:BM595"/>
    <mergeCell ref="BN595:BN596"/>
    <mergeCell ref="C470:BN470"/>
    <mergeCell ref="A469:BN469"/>
    <mergeCell ref="C511:BN511"/>
    <mergeCell ref="A510:BN510"/>
    <mergeCell ref="C552:BN552"/>
    <mergeCell ref="A551:BN551"/>
    <mergeCell ref="C594:BN594"/>
    <mergeCell ref="A593:BN593"/>
    <mergeCell ref="AS595:AV595"/>
    <mergeCell ref="AC595:AF595"/>
    <mergeCell ref="AG595:AG596"/>
    <mergeCell ref="AH595:AL595"/>
    <mergeCell ref="AM595:AM596"/>
    <mergeCell ref="BC595:BC596"/>
    <mergeCell ref="BI221:BM221"/>
    <mergeCell ref="BN221:BN222"/>
    <mergeCell ref="BI262:BM262"/>
    <mergeCell ref="BN262:BN263"/>
    <mergeCell ref="BI304:BM304"/>
    <mergeCell ref="BN304:BN305"/>
    <mergeCell ref="BI345:BM345"/>
    <mergeCell ref="BN345:BN346"/>
    <mergeCell ref="BI387:BM387"/>
    <mergeCell ref="BN387:BN388"/>
    <mergeCell ref="C261:BN261"/>
    <mergeCell ref="A260:BN260"/>
    <mergeCell ref="C303:BN303"/>
    <mergeCell ref="A302:BN302"/>
    <mergeCell ref="C344:BN344"/>
    <mergeCell ref="A343:BN343"/>
    <mergeCell ref="C386:BN386"/>
    <mergeCell ref="A385:BN385"/>
    <mergeCell ref="AR304:AR305"/>
    <mergeCell ref="AN345:AQ345"/>
    <mergeCell ref="AR345:AR346"/>
    <mergeCell ref="A226:A227"/>
    <mergeCell ref="L387:L388"/>
    <mergeCell ref="M387:P387"/>
    <mergeCell ref="BI180:BM180"/>
    <mergeCell ref="BN180:BN181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BC926:BC927"/>
    <mergeCell ref="AY968:BB968"/>
    <mergeCell ref="BC968:BC969"/>
    <mergeCell ref="AC221:AF221"/>
    <mergeCell ref="AY221:BB221"/>
    <mergeCell ref="BC221:BC222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62:BB262"/>
    <mergeCell ref="BC262:BC263"/>
    <mergeCell ref="AY304:BB304"/>
    <mergeCell ref="BC304:BC305"/>
    <mergeCell ref="AN11:AQ11"/>
    <mergeCell ref="AR11:AR12"/>
    <mergeCell ref="AR97:AR98"/>
    <mergeCell ref="AN138:AQ138"/>
    <mergeCell ref="AR138:AR139"/>
    <mergeCell ref="AN512:AQ512"/>
    <mergeCell ref="AR512:AR513"/>
    <mergeCell ref="AH55:AL55"/>
    <mergeCell ref="AM55:AM56"/>
    <mergeCell ref="AH97:AL97"/>
    <mergeCell ref="AM138:AM139"/>
    <mergeCell ref="AH180:AL180"/>
    <mergeCell ref="AM180:AM181"/>
    <mergeCell ref="A219:BN219"/>
    <mergeCell ref="C220:BN220"/>
    <mergeCell ref="C428:BN428"/>
    <mergeCell ref="A427:BN427"/>
    <mergeCell ref="W512:W513"/>
    <mergeCell ref="R345:V345"/>
    <mergeCell ref="BC429:BC430"/>
    <mergeCell ref="C471:F471"/>
    <mergeCell ref="G471:G472"/>
    <mergeCell ref="C429:F429"/>
    <mergeCell ref="G429:G430"/>
    <mergeCell ref="H429:K429"/>
    <mergeCell ref="A223:A224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AN387:AQ387"/>
    <mergeCell ref="A392:A393"/>
    <mergeCell ref="AG843:AG844"/>
    <mergeCell ref="AC885:AF885"/>
    <mergeCell ref="AG885:AG886"/>
    <mergeCell ref="AH636:AL636"/>
    <mergeCell ref="AM636:AM637"/>
    <mergeCell ref="AN926:AQ926"/>
    <mergeCell ref="AR926:AR927"/>
    <mergeCell ref="AN636:AQ636"/>
    <mergeCell ref="AR636:AR637"/>
    <mergeCell ref="C842:BN842"/>
    <mergeCell ref="BI636:BM636"/>
    <mergeCell ref="BN636:BN637"/>
    <mergeCell ref="BI678:BM678"/>
    <mergeCell ref="BN678:BN679"/>
    <mergeCell ref="BI719:BM719"/>
    <mergeCell ref="BN719:BN720"/>
    <mergeCell ref="BI760:BM760"/>
    <mergeCell ref="BN760:BN761"/>
    <mergeCell ref="BI801:BM801"/>
    <mergeCell ref="BN801:BN802"/>
    <mergeCell ref="C677:BN677"/>
    <mergeCell ref="A676:BN676"/>
    <mergeCell ref="C718:BN718"/>
    <mergeCell ref="A717:BN717"/>
    <mergeCell ref="AH1009:AL1009"/>
    <mergeCell ref="AM1009:AM1010"/>
    <mergeCell ref="R968:V968"/>
    <mergeCell ref="AC1009:AF1009"/>
    <mergeCell ref="AG1009:AG1010"/>
    <mergeCell ref="AC926:AF926"/>
    <mergeCell ref="AB968:AB969"/>
    <mergeCell ref="W926:W927"/>
    <mergeCell ref="X926:AA926"/>
    <mergeCell ref="AB926:AB927"/>
    <mergeCell ref="AC968:AF968"/>
    <mergeCell ref="AG968:AG969"/>
    <mergeCell ref="W968:W969"/>
    <mergeCell ref="AH678:AL678"/>
    <mergeCell ref="AM678:AM679"/>
    <mergeCell ref="AH719:AL719"/>
    <mergeCell ref="AM719:AM720"/>
    <mergeCell ref="AB801:AB802"/>
    <mergeCell ref="X760:AA760"/>
    <mergeCell ref="AB760:AB761"/>
    <mergeCell ref="M760:P760"/>
    <mergeCell ref="W760:W761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H760:AL760"/>
    <mergeCell ref="AM760:AM761"/>
    <mergeCell ref="R678:V678"/>
    <mergeCell ref="R801:V801"/>
    <mergeCell ref="X678:AA678"/>
    <mergeCell ref="C759:BN759"/>
    <mergeCell ref="A758:BN758"/>
    <mergeCell ref="AN553:AQ553"/>
    <mergeCell ref="AX471:AX472"/>
    <mergeCell ref="AX512:AX513"/>
    <mergeCell ref="AR553:AR554"/>
    <mergeCell ref="AC553:AF553"/>
    <mergeCell ref="A473:A474"/>
    <mergeCell ref="A476:A477"/>
    <mergeCell ref="A431:A432"/>
    <mergeCell ref="A434:A435"/>
    <mergeCell ref="R512:V512"/>
    <mergeCell ref="AC512:AF512"/>
    <mergeCell ref="AG512:AG513"/>
    <mergeCell ref="W471:W472"/>
    <mergeCell ref="X471:AA471"/>
    <mergeCell ref="G512:G513"/>
    <mergeCell ref="H512:K512"/>
    <mergeCell ref="H471:K471"/>
    <mergeCell ref="L471:L472"/>
    <mergeCell ref="M471:P471"/>
    <mergeCell ref="R471:V471"/>
    <mergeCell ref="AS471:AV471"/>
    <mergeCell ref="AS512:AV512"/>
    <mergeCell ref="AS553:AV553"/>
    <mergeCell ref="X512:AA512"/>
    <mergeCell ref="AN595:AQ595"/>
    <mergeCell ref="AR595:AR596"/>
    <mergeCell ref="R719:V719"/>
    <mergeCell ref="BD595:BG595"/>
    <mergeCell ref="BH595:BH596"/>
    <mergeCell ref="AB595:AB596"/>
    <mergeCell ref="AH429:AL429"/>
    <mergeCell ref="AM429:AM430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AY471:BB471"/>
    <mergeCell ref="BC471:BC472"/>
    <mergeCell ref="AY512:BB512"/>
    <mergeCell ref="BC512:BC513"/>
    <mergeCell ref="AY553:BB553"/>
    <mergeCell ref="BC553:BC554"/>
    <mergeCell ref="AY595:BB595"/>
    <mergeCell ref="AR843:AR844"/>
    <mergeCell ref="H843:K843"/>
    <mergeCell ref="L843:L844"/>
    <mergeCell ref="M843:P843"/>
    <mergeCell ref="Q843:Q844"/>
    <mergeCell ref="X719:AA719"/>
    <mergeCell ref="AB719:AB720"/>
    <mergeCell ref="W719:W720"/>
    <mergeCell ref="AN719:AQ719"/>
    <mergeCell ref="AR719:AR720"/>
    <mergeCell ref="AN760:AQ760"/>
    <mergeCell ref="AR760:AR761"/>
    <mergeCell ref="AN801:AQ801"/>
    <mergeCell ref="AR801:AR802"/>
    <mergeCell ref="A841:BN841"/>
    <mergeCell ref="H719:K719"/>
    <mergeCell ref="L719:L720"/>
    <mergeCell ref="A724:A725"/>
    <mergeCell ref="C760:F760"/>
    <mergeCell ref="G760:G761"/>
    <mergeCell ref="H760:K760"/>
    <mergeCell ref="A762:A763"/>
    <mergeCell ref="R760:V760"/>
    <mergeCell ref="AC843:AF843"/>
    <mergeCell ref="A555:A556"/>
    <mergeCell ref="Q968:Q969"/>
    <mergeCell ref="X843:AA843"/>
    <mergeCell ref="AB843:AB844"/>
    <mergeCell ref="M968:P968"/>
    <mergeCell ref="AN968:AQ968"/>
    <mergeCell ref="AR968:AR969"/>
    <mergeCell ref="AS968:AV968"/>
    <mergeCell ref="A845:A846"/>
    <mergeCell ref="A848:A849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X885:AA885"/>
    <mergeCell ref="AB885:AB886"/>
    <mergeCell ref="L926:L927"/>
    <mergeCell ref="M926:P926"/>
    <mergeCell ref="Q926:Q927"/>
    <mergeCell ref="Q512:Q513"/>
    <mergeCell ref="C512:F512"/>
    <mergeCell ref="C595:F595"/>
    <mergeCell ref="G595:G596"/>
    <mergeCell ref="H595:K595"/>
    <mergeCell ref="R595:V595"/>
    <mergeCell ref="L595:L596"/>
    <mergeCell ref="M595:P595"/>
    <mergeCell ref="Q595:Q596"/>
    <mergeCell ref="AC345:AF345"/>
    <mergeCell ref="AC387:AF387"/>
    <mergeCell ref="AG387:AG388"/>
    <mergeCell ref="AB387:AB388"/>
    <mergeCell ref="AR387:AR388"/>
    <mergeCell ref="AS429:AV429"/>
    <mergeCell ref="W345:W346"/>
    <mergeCell ref="X345:AA345"/>
    <mergeCell ref="AB345:AB346"/>
    <mergeCell ref="X387:AA387"/>
    <mergeCell ref="R387:V387"/>
    <mergeCell ref="M345:P345"/>
    <mergeCell ref="Q345:Q346"/>
    <mergeCell ref="AG304:AG305"/>
    <mergeCell ref="A267:A268"/>
    <mergeCell ref="A306:A307"/>
    <mergeCell ref="AS262:AV262"/>
    <mergeCell ref="AS304:AV304"/>
    <mergeCell ref="AB262:AB263"/>
    <mergeCell ref="AH262:AL262"/>
    <mergeCell ref="AM262:AM263"/>
    <mergeCell ref="AH304:AL304"/>
    <mergeCell ref="AM304:AM305"/>
    <mergeCell ref="X262:AA262"/>
    <mergeCell ref="W304:W305"/>
    <mergeCell ref="X304:AA304"/>
    <mergeCell ref="Q304:Q305"/>
    <mergeCell ref="L262:L263"/>
    <mergeCell ref="R262:V262"/>
    <mergeCell ref="R304:V304"/>
    <mergeCell ref="G262:G263"/>
    <mergeCell ref="H262:K262"/>
    <mergeCell ref="A264:A265"/>
    <mergeCell ref="AS387:AV387"/>
    <mergeCell ref="W678:W679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A887:A888"/>
    <mergeCell ref="A806:A807"/>
    <mergeCell ref="W885:W886"/>
    <mergeCell ref="A928:A929"/>
    <mergeCell ref="M221:P221"/>
    <mergeCell ref="Q221:Q222"/>
    <mergeCell ref="AB636:AB637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W553:W554"/>
    <mergeCell ref="X553:AA553"/>
    <mergeCell ref="AB553:AB554"/>
    <mergeCell ref="A597:A598"/>
    <mergeCell ref="A600:A601"/>
    <mergeCell ref="C636:F636"/>
    <mergeCell ref="G636:G637"/>
    <mergeCell ref="H636:K636"/>
    <mergeCell ref="L636:L637"/>
    <mergeCell ref="M636:P636"/>
    <mergeCell ref="Q636:Q637"/>
    <mergeCell ref="Q387:Q388"/>
    <mergeCell ref="AM97:AM98"/>
    <mergeCell ref="AH138:AL138"/>
    <mergeCell ref="C55:F55"/>
    <mergeCell ref="G55:G56"/>
    <mergeCell ref="H55:K55"/>
    <mergeCell ref="L55:L56"/>
    <mergeCell ref="M55:P55"/>
    <mergeCell ref="Q55:Q56"/>
    <mergeCell ref="R55:V55"/>
    <mergeCell ref="X97:AA97"/>
    <mergeCell ref="R138:V138"/>
    <mergeCell ref="W55:W56"/>
    <mergeCell ref="X55:AA55"/>
    <mergeCell ref="M97:P97"/>
    <mergeCell ref="Q97:Q98"/>
    <mergeCell ref="R97:V97"/>
    <mergeCell ref="L97:L98"/>
    <mergeCell ref="H97:K97"/>
    <mergeCell ref="AG138:AG139"/>
    <mergeCell ref="AC180:AF180"/>
    <mergeCell ref="AG180:AG181"/>
    <mergeCell ref="H138:K138"/>
    <mergeCell ref="L138:L139"/>
    <mergeCell ref="M138:P138"/>
    <mergeCell ref="L180:L181"/>
    <mergeCell ref="M180:P180"/>
    <mergeCell ref="Q180:Q181"/>
    <mergeCell ref="R180:V180"/>
    <mergeCell ref="W180:W181"/>
    <mergeCell ref="AB138:AB139"/>
    <mergeCell ref="H180:K180"/>
    <mergeCell ref="AC304:AF304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B179:B181"/>
    <mergeCell ref="B137:B139"/>
    <mergeCell ref="Q138:Q139"/>
    <mergeCell ref="C138:F138"/>
    <mergeCell ref="G138:G139"/>
    <mergeCell ref="AC138:AF138"/>
    <mergeCell ref="C221:F221"/>
    <mergeCell ref="G221:G222"/>
    <mergeCell ref="H221:K221"/>
    <mergeCell ref="R221:V221"/>
    <mergeCell ref="L221:L222"/>
    <mergeCell ref="AN885:AQ885"/>
    <mergeCell ref="AS345:AV345"/>
    <mergeCell ref="A389:A390"/>
    <mergeCell ref="C304:F304"/>
    <mergeCell ref="G304:G305"/>
    <mergeCell ref="H304:K304"/>
    <mergeCell ref="A347:A348"/>
    <mergeCell ref="A350:A351"/>
    <mergeCell ref="C387:F387"/>
    <mergeCell ref="L304:L305"/>
    <mergeCell ref="M304:P304"/>
    <mergeCell ref="B386:B388"/>
    <mergeCell ref="B344:B346"/>
    <mergeCell ref="A344:A346"/>
    <mergeCell ref="B303:B305"/>
    <mergeCell ref="G387:G388"/>
    <mergeCell ref="H387:K387"/>
    <mergeCell ref="L345:L346"/>
    <mergeCell ref="C345:F345"/>
    <mergeCell ref="G345:G346"/>
    <mergeCell ref="H345:K345"/>
    <mergeCell ref="AH345:AL345"/>
    <mergeCell ref="AM345:AM346"/>
    <mergeCell ref="AH387:AL387"/>
    <mergeCell ref="AM843:AM844"/>
    <mergeCell ref="AX636:AX637"/>
    <mergeCell ref="AX678:AX679"/>
    <mergeCell ref="AX719:AX720"/>
    <mergeCell ref="AX760:AX761"/>
    <mergeCell ref="AX801:AX802"/>
    <mergeCell ref="AS11:AV11"/>
    <mergeCell ref="AS55:AV55"/>
    <mergeCell ref="AS97:AV97"/>
    <mergeCell ref="AS138:AV138"/>
    <mergeCell ref="AS180:AV180"/>
    <mergeCell ref="AX221:AX222"/>
    <mergeCell ref="AX262:AX263"/>
    <mergeCell ref="AX304:AX305"/>
    <mergeCell ref="AS221:AV221"/>
    <mergeCell ref="AX345:AX346"/>
    <mergeCell ref="AX387:AX388"/>
    <mergeCell ref="AM221:AM222"/>
    <mergeCell ref="AM387:AM388"/>
    <mergeCell ref="A342:AX342"/>
    <mergeCell ref="A309:A310"/>
    <mergeCell ref="AC262:AF262"/>
    <mergeCell ref="AG262:AG263"/>
    <mergeCell ref="M262:P262"/>
    <mergeCell ref="A890:A89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X11:AX12"/>
    <mergeCell ref="AX55:AX56"/>
    <mergeCell ref="AR885:AR886"/>
    <mergeCell ref="R636:V636"/>
    <mergeCell ref="W636:W637"/>
    <mergeCell ref="C262:F262"/>
    <mergeCell ref="AH801:AL801"/>
    <mergeCell ref="AM801:AM802"/>
    <mergeCell ref="X636:AA636"/>
    <mergeCell ref="AG55:AG56"/>
    <mergeCell ref="AC97:AF97"/>
    <mergeCell ref="AG221:AG222"/>
    <mergeCell ref="W262:W263"/>
    <mergeCell ref="BD304:BG304"/>
    <mergeCell ref="BH304:BH305"/>
    <mergeCell ref="BD345:BG345"/>
    <mergeCell ref="BH345:BH346"/>
    <mergeCell ref="BD387:BG387"/>
    <mergeCell ref="BH387:BH388"/>
    <mergeCell ref="W387:W388"/>
    <mergeCell ref="AH221:AL221"/>
    <mergeCell ref="X180:AA180"/>
    <mergeCell ref="AB180:AB181"/>
    <mergeCell ref="W97:W98"/>
    <mergeCell ref="W138:W139"/>
    <mergeCell ref="X138:AA138"/>
    <mergeCell ref="X221:AA221"/>
    <mergeCell ref="AB221:AB222"/>
    <mergeCell ref="AG345:AG346"/>
    <mergeCell ref="AB304:AB305"/>
    <mergeCell ref="A680:A681"/>
    <mergeCell ref="A683:A684"/>
    <mergeCell ref="C719:F719"/>
    <mergeCell ref="L760:L761"/>
    <mergeCell ref="Q760:Q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721:A722"/>
    <mergeCell ref="BD678:BG678"/>
    <mergeCell ref="BH678:BH679"/>
    <mergeCell ref="BD719:BG719"/>
    <mergeCell ref="BH719:BH720"/>
    <mergeCell ref="G719:G720"/>
    <mergeCell ref="AB678:AB679"/>
    <mergeCell ref="AN678:AQ678"/>
    <mergeCell ref="AR678:AR679"/>
    <mergeCell ref="BD885:BG885"/>
    <mergeCell ref="BH885:BH886"/>
    <mergeCell ref="AH885:AL885"/>
    <mergeCell ref="AM885:AM886"/>
    <mergeCell ref="BD843:BG843"/>
    <mergeCell ref="BH843:BH844"/>
    <mergeCell ref="BD760:BG760"/>
    <mergeCell ref="BH760:BH761"/>
    <mergeCell ref="BD801:BG801"/>
    <mergeCell ref="BH801:BH802"/>
    <mergeCell ref="R843:V843"/>
    <mergeCell ref="W843:W844"/>
    <mergeCell ref="W801:W802"/>
    <mergeCell ref="X801:AA801"/>
    <mergeCell ref="AH843:AL843"/>
    <mergeCell ref="AN843:AQ843"/>
    <mergeCell ref="BD926:BG926"/>
    <mergeCell ref="BH926:BH927"/>
    <mergeCell ref="BD968:BG968"/>
    <mergeCell ref="BH968:BH969"/>
    <mergeCell ref="BD1009:BG1009"/>
    <mergeCell ref="BH1009:BH1010"/>
    <mergeCell ref="B967:B969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BD429:BG429"/>
    <mergeCell ref="BH429:BH430"/>
    <mergeCell ref="BD471:BG471"/>
    <mergeCell ref="BH471:BH472"/>
    <mergeCell ref="BD512:BG512"/>
    <mergeCell ref="BH512:BH513"/>
    <mergeCell ref="BD553:BG553"/>
    <mergeCell ref="BH553:BH554"/>
    <mergeCell ref="BD636:BG636"/>
    <mergeCell ref="BH636:BH637"/>
    <mergeCell ref="C635:BN635"/>
    <mergeCell ref="A634:BN634"/>
    <mergeCell ref="X595:AA595"/>
    <mergeCell ref="W595:W596"/>
    <mergeCell ref="AX429:AX430"/>
    <mergeCell ref="AC429:AF429"/>
    <mergeCell ref="AG429:AG430"/>
    <mergeCell ref="AC471:AF471"/>
    <mergeCell ref="AY429:BB429"/>
    <mergeCell ref="AX595:AX596"/>
    <mergeCell ref="AX553:AX554"/>
    <mergeCell ref="A558:A559"/>
    <mergeCell ref="L512:L513"/>
    <mergeCell ref="M512:P512"/>
    <mergeCell ref="A765:A76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A803:A804"/>
    <mergeCell ref="C800:BN800"/>
    <mergeCell ref="A799:BN799"/>
    <mergeCell ref="B261:B263"/>
    <mergeCell ref="B220:B222"/>
    <mergeCell ref="BD221:BG221"/>
    <mergeCell ref="BH221:BH222"/>
    <mergeCell ref="BD262:BG262"/>
    <mergeCell ref="BH262:BH263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W11:W12"/>
    <mergeCell ref="AB97:AB98"/>
    <mergeCell ref="W221:W222"/>
    <mergeCell ref="Q262:Q263"/>
    <mergeCell ref="AB55:AB56"/>
    <mergeCell ref="AX97:AX98"/>
    <mergeCell ref="AX138:AX139"/>
    <mergeCell ref="AX180:AX181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02" t="s">
        <v>95</v>
      </c>
      <c r="B1" s="302"/>
      <c r="C1" s="302"/>
      <c r="D1" s="302"/>
      <c r="E1" s="302"/>
      <c r="F1" s="302"/>
      <c r="G1" s="302"/>
    </row>
    <row r="2" spans="1:7" ht="29.25" customHeight="1" x14ac:dyDescent="0.2">
      <c r="A2" s="303"/>
      <c r="B2" s="303"/>
      <c r="C2" s="303"/>
      <c r="D2" s="303"/>
      <c r="E2" s="303"/>
      <c r="F2" s="303"/>
      <c r="G2" s="303"/>
    </row>
    <row r="3" spans="1:7" ht="30" customHeight="1" x14ac:dyDescent="0.2">
      <c r="A3" s="298" t="s">
        <v>68</v>
      </c>
      <c r="B3" s="300" t="s">
        <v>69</v>
      </c>
      <c r="C3" s="301" t="s">
        <v>70</v>
      </c>
      <c r="D3" s="300" t="s">
        <v>71</v>
      </c>
      <c r="E3" s="300"/>
      <c r="F3" s="300"/>
      <c r="G3" s="300"/>
    </row>
    <row r="4" spans="1:7" ht="20.25" customHeight="1" x14ac:dyDescent="0.2">
      <c r="A4" s="299"/>
      <c r="B4" s="300"/>
      <c r="C4" s="301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2" t="s">
        <v>101</v>
      </c>
      <c r="B1" s="322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10" t="s">
        <v>103</v>
      </c>
      <c r="C2" s="310"/>
      <c r="D2" s="310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1" t="s">
        <v>56</v>
      </c>
      <c r="C3" s="311"/>
      <c r="D3" s="311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1" t="s">
        <v>6</v>
      </c>
      <c r="C4" s="311"/>
      <c r="D4" s="311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1" t="s">
        <v>105</v>
      </c>
      <c r="C5" s="311"/>
      <c r="D5" s="311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1" t="s">
        <v>79</v>
      </c>
      <c r="C6" s="311"/>
      <c r="D6" s="311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1" t="s">
        <v>58</v>
      </c>
      <c r="C7" s="311"/>
      <c r="D7" s="311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1" t="s">
        <v>57</v>
      </c>
      <c r="C8" s="311"/>
      <c r="D8" s="311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1" t="s">
        <v>7</v>
      </c>
      <c r="C9" s="311"/>
      <c r="D9" s="311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1" t="s">
        <v>106</v>
      </c>
      <c r="C10" s="311"/>
      <c r="D10" s="311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1" t="s">
        <v>11</v>
      </c>
      <c r="C11" s="311"/>
      <c r="D11" s="311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1" t="s">
        <v>12</v>
      </c>
      <c r="C12" s="311"/>
      <c r="D12" s="311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1" t="s">
        <v>107</v>
      </c>
      <c r="C13" s="311"/>
      <c r="D13" s="311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1" t="s">
        <v>108</v>
      </c>
      <c r="C14" s="311"/>
      <c r="D14" s="311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1" t="s">
        <v>109</v>
      </c>
      <c r="C15" s="311"/>
      <c r="D15" s="311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1" t="s">
        <v>2</v>
      </c>
      <c r="C16" s="311"/>
      <c r="D16" s="311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1" t="s">
        <v>51</v>
      </c>
      <c r="C17" s="311"/>
      <c r="D17" s="311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07" t="s">
        <v>26</v>
      </c>
      <c r="C18" s="308"/>
      <c r="D18" s="309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19" t="s">
        <v>110</v>
      </c>
      <c r="C19" s="320"/>
      <c r="D19" s="321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1" t="s">
        <v>3</v>
      </c>
      <c r="C20" s="311"/>
      <c r="D20" s="311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1" t="s">
        <v>8</v>
      </c>
      <c r="C21" s="311"/>
      <c r="D21" s="311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1" t="s">
        <v>111</v>
      </c>
      <c r="C22" s="311"/>
      <c r="D22" s="311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1" t="s">
        <v>10</v>
      </c>
      <c r="C23" s="311"/>
      <c r="D23" s="311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16">
        <v>22</v>
      </c>
      <c r="B24" s="317" t="s">
        <v>112</v>
      </c>
      <c r="C24" s="317"/>
      <c r="D24" s="317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16"/>
      <c r="B25" s="318"/>
      <c r="C25" s="318"/>
      <c r="D25" s="318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1" t="s">
        <v>113</v>
      </c>
      <c r="C26" s="311"/>
      <c r="D26" s="311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1" t="s">
        <v>114</v>
      </c>
      <c r="C27" s="311"/>
      <c r="D27" s="311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1" t="s">
        <v>115</v>
      </c>
      <c r="C28" s="311"/>
      <c r="D28" s="311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12" t="s">
        <v>116</v>
      </c>
      <c r="C29" s="313"/>
      <c r="D29" s="314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15" t="s">
        <v>117</v>
      </c>
      <c r="C30" s="315"/>
      <c r="D30" s="315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15" t="s">
        <v>118</v>
      </c>
      <c r="C31" s="315"/>
      <c r="D31" s="315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04" t="s">
        <v>65</v>
      </c>
      <c r="C32" s="305"/>
      <c r="D32" s="306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04" t="s">
        <v>119</v>
      </c>
      <c r="C33" s="305"/>
      <c r="D33" s="306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07" t="s">
        <v>120</v>
      </c>
      <c r="C34" s="308"/>
      <c r="D34" s="309"/>
      <c r="E34" s="310"/>
      <c r="F34" s="310"/>
      <c r="G34" s="310"/>
      <c r="H34" s="310"/>
      <c r="I34" s="310"/>
      <c r="J34" s="310"/>
      <c r="K34" s="310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1"/>
      <c r="B1" s="341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1"/>
      <c r="B2" s="341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3" t="s">
        <v>45</v>
      </c>
      <c r="M9" s="343"/>
      <c r="N9" s="343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38" t="s">
        <v>28</v>
      </c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40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27">
        <v>2022</v>
      </c>
      <c r="D11" s="327"/>
      <c r="E11" s="327"/>
      <c r="F11" s="327"/>
      <c r="G11" s="328" t="s">
        <v>123</v>
      </c>
      <c r="H11" s="330" t="s">
        <v>132</v>
      </c>
      <c r="I11" s="331"/>
      <c r="J11" s="331"/>
      <c r="K11" s="332"/>
      <c r="L11" s="328" t="s">
        <v>123</v>
      </c>
      <c r="M11" s="333" t="s">
        <v>124</v>
      </c>
      <c r="N11" s="334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29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29"/>
      <c r="M12" s="333"/>
      <c r="N12" s="334"/>
      <c r="O12" s="85"/>
      <c r="P12" s="16"/>
      <c r="R12" s="19"/>
      <c r="S12" s="16"/>
      <c r="T12" s="16"/>
      <c r="U12" s="342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2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2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2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2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2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2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2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2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2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2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2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2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2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2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2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2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2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2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2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2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2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2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2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3" t="s">
        <v>45</v>
      </c>
      <c r="M47" s="343"/>
      <c r="N47" s="343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26" t="s">
        <v>29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27">
        <v>2022</v>
      </c>
      <c r="D49" s="327"/>
      <c r="E49" s="327"/>
      <c r="F49" s="327"/>
      <c r="G49" s="344" t="s">
        <v>123</v>
      </c>
      <c r="H49" s="330" t="s">
        <v>132</v>
      </c>
      <c r="I49" s="331"/>
      <c r="J49" s="331"/>
      <c r="K49" s="332"/>
      <c r="L49" s="344" t="s">
        <v>123</v>
      </c>
      <c r="M49" s="333" t="s">
        <v>124</v>
      </c>
      <c r="N49" s="334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44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44"/>
      <c r="M50" s="333"/>
      <c r="N50" s="334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25" t="s">
        <v>45</v>
      </c>
      <c r="M86" s="325"/>
      <c r="N86" s="325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26" t="s">
        <v>31</v>
      </c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27">
        <v>2022</v>
      </c>
      <c r="D88" s="327"/>
      <c r="E88" s="327"/>
      <c r="F88" s="327"/>
      <c r="G88" s="328" t="s">
        <v>123</v>
      </c>
      <c r="H88" s="330" t="s">
        <v>132</v>
      </c>
      <c r="I88" s="331"/>
      <c r="J88" s="331"/>
      <c r="K88" s="332"/>
      <c r="L88" s="328" t="s">
        <v>123</v>
      </c>
      <c r="M88" s="333" t="s">
        <v>124</v>
      </c>
      <c r="N88" s="334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29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29"/>
      <c r="M89" s="333"/>
      <c r="N89" s="334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25" t="s">
        <v>45</v>
      </c>
      <c r="M125" s="325"/>
      <c r="N125" s="325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26" t="s">
        <v>32</v>
      </c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27">
        <v>2022</v>
      </c>
      <c r="D127" s="327"/>
      <c r="E127" s="327"/>
      <c r="F127" s="327"/>
      <c r="G127" s="328" t="s">
        <v>123</v>
      </c>
      <c r="H127" s="330" t="s">
        <v>132</v>
      </c>
      <c r="I127" s="331"/>
      <c r="J127" s="331"/>
      <c r="K127" s="332"/>
      <c r="L127" s="328" t="s">
        <v>123</v>
      </c>
      <c r="M127" s="333" t="s">
        <v>124</v>
      </c>
      <c r="N127" s="334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29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29"/>
      <c r="M128" s="333"/>
      <c r="N128" s="334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25" t="s">
        <v>45</v>
      </c>
      <c r="M165" s="325"/>
      <c r="N165" s="325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26" t="s">
        <v>33</v>
      </c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27">
        <v>2022</v>
      </c>
      <c r="D167" s="327"/>
      <c r="E167" s="327"/>
      <c r="F167" s="327"/>
      <c r="G167" s="328" t="s">
        <v>123</v>
      </c>
      <c r="H167" s="330" t="s">
        <v>132</v>
      </c>
      <c r="I167" s="331"/>
      <c r="J167" s="331"/>
      <c r="K167" s="332"/>
      <c r="L167" s="328" t="s">
        <v>123</v>
      </c>
      <c r="M167" s="333" t="s">
        <v>124</v>
      </c>
      <c r="N167" s="334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29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29"/>
      <c r="M168" s="333"/>
      <c r="N168" s="334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25" t="s">
        <v>45</v>
      </c>
      <c r="M203" s="325"/>
      <c r="N203" s="325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26" t="s">
        <v>39</v>
      </c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27">
        <v>2022</v>
      </c>
      <c r="D205" s="327"/>
      <c r="E205" s="327"/>
      <c r="F205" s="327"/>
      <c r="G205" s="328" t="s">
        <v>123</v>
      </c>
      <c r="H205" s="336">
        <v>2021</v>
      </c>
      <c r="I205" s="337"/>
      <c r="J205" s="337"/>
      <c r="K205" s="337"/>
      <c r="L205" s="328" t="s">
        <v>123</v>
      </c>
      <c r="M205" s="333" t="s">
        <v>124</v>
      </c>
      <c r="N205" s="334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29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29"/>
      <c r="M206" s="333"/>
      <c r="N206" s="334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25" t="s">
        <v>45</v>
      </c>
      <c r="M240" s="325"/>
      <c r="N240" s="325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26" t="s">
        <v>97</v>
      </c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27">
        <v>2022</v>
      </c>
      <c r="D242" s="327"/>
      <c r="E242" s="327"/>
      <c r="F242" s="327"/>
      <c r="G242" s="328" t="s">
        <v>123</v>
      </c>
      <c r="H242" s="330" t="s">
        <v>132</v>
      </c>
      <c r="I242" s="331"/>
      <c r="J242" s="331"/>
      <c r="K242" s="332"/>
      <c r="L242" s="328" t="s">
        <v>123</v>
      </c>
      <c r="M242" s="333" t="s">
        <v>124</v>
      </c>
      <c r="N242" s="334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29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29"/>
      <c r="M243" s="333"/>
      <c r="N243" s="334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25" t="s">
        <v>45</v>
      </c>
      <c r="M278" s="325"/>
      <c r="N278" s="325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26" t="s">
        <v>34</v>
      </c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27">
        <v>2022</v>
      </c>
      <c r="D280" s="327"/>
      <c r="E280" s="327"/>
      <c r="F280" s="327"/>
      <c r="G280" s="328" t="s">
        <v>123</v>
      </c>
      <c r="H280" s="330" t="s">
        <v>132</v>
      </c>
      <c r="I280" s="331"/>
      <c r="J280" s="331"/>
      <c r="K280" s="332"/>
      <c r="L280" s="328" t="s">
        <v>123</v>
      </c>
      <c r="M280" s="333" t="s">
        <v>124</v>
      </c>
      <c r="N280" s="334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29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29"/>
      <c r="M281" s="333"/>
      <c r="N281" s="334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25" t="s">
        <v>45</v>
      </c>
      <c r="M316" s="325"/>
      <c r="N316" s="325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26" t="s">
        <v>36</v>
      </c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27">
        <v>2022</v>
      </c>
      <c r="D318" s="327"/>
      <c r="E318" s="327"/>
      <c r="F318" s="327"/>
      <c r="G318" s="328" t="s">
        <v>123</v>
      </c>
      <c r="H318" s="330" t="s">
        <v>132</v>
      </c>
      <c r="I318" s="331"/>
      <c r="J318" s="331"/>
      <c r="K318" s="332"/>
      <c r="L318" s="328" t="s">
        <v>123</v>
      </c>
      <c r="M318" s="333" t="s">
        <v>124</v>
      </c>
      <c r="N318" s="334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29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29"/>
      <c r="M319" s="333"/>
      <c r="N319" s="334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25" t="s">
        <v>45</v>
      </c>
      <c r="M354" s="325"/>
      <c r="N354" s="325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26" t="s">
        <v>96</v>
      </c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27">
        <v>2022</v>
      </c>
      <c r="D356" s="327"/>
      <c r="E356" s="327"/>
      <c r="F356" s="327"/>
      <c r="G356" s="328" t="s">
        <v>123</v>
      </c>
      <c r="H356" s="330" t="s">
        <v>132</v>
      </c>
      <c r="I356" s="331"/>
      <c r="J356" s="331"/>
      <c r="K356" s="332"/>
      <c r="L356" s="328" t="s">
        <v>123</v>
      </c>
      <c r="M356" s="333" t="s">
        <v>124</v>
      </c>
      <c r="N356" s="334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29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29"/>
      <c r="M357" s="333"/>
      <c r="N357" s="334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25" t="s">
        <v>45</v>
      </c>
      <c r="M391" s="325"/>
      <c r="N391" s="325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26" t="s">
        <v>38</v>
      </c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27">
        <v>2022</v>
      </c>
      <c r="D393" s="327"/>
      <c r="E393" s="327"/>
      <c r="F393" s="327"/>
      <c r="G393" s="328" t="s">
        <v>123</v>
      </c>
      <c r="H393" s="330" t="s">
        <v>132</v>
      </c>
      <c r="I393" s="331"/>
      <c r="J393" s="331"/>
      <c r="K393" s="332"/>
      <c r="L393" s="328" t="s">
        <v>123</v>
      </c>
      <c r="M393" s="333" t="s">
        <v>124</v>
      </c>
      <c r="N393" s="334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29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29"/>
      <c r="M394" s="333"/>
      <c r="N394" s="334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35" t="s">
        <v>27</v>
      </c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23" t="s">
        <v>27</v>
      </c>
      <c r="C427" s="323"/>
      <c r="D427" s="323"/>
      <c r="E427" s="323"/>
      <c r="F427" s="323"/>
      <c r="G427" s="323"/>
      <c r="H427" s="323"/>
      <c r="I427" s="323"/>
      <c r="J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  <c r="W427" s="323"/>
      <c r="X427" s="323"/>
      <c r="Y427" s="323"/>
      <c r="Z427" s="323"/>
      <c r="AA427" s="323"/>
      <c r="AB427" s="323"/>
      <c r="AC427" s="323"/>
      <c r="AD427" s="323"/>
      <c r="AE427" s="323"/>
      <c r="AF427" s="323"/>
      <c r="AG427" s="323"/>
      <c r="AH427" s="323"/>
    </row>
    <row r="428" spans="1:34" ht="10.5" customHeight="1" x14ac:dyDescent="0.3">
      <c r="A428" s="3"/>
      <c r="B428" s="323"/>
      <c r="C428" s="323"/>
      <c r="D428" s="323"/>
      <c r="E428" s="323"/>
      <c r="F428" s="323"/>
      <c r="G428" s="323"/>
      <c r="H428" s="323"/>
      <c r="I428" s="323"/>
      <c r="J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  <c r="V428" s="323"/>
      <c r="W428" s="323"/>
      <c r="X428" s="323"/>
      <c r="Y428" s="323"/>
      <c r="Z428" s="323"/>
      <c r="AA428" s="323"/>
      <c r="AB428" s="323"/>
      <c r="AC428" s="323"/>
      <c r="AD428" s="323"/>
      <c r="AE428" s="323"/>
      <c r="AF428" s="323"/>
      <c r="AG428" s="323"/>
      <c r="AH428" s="323"/>
    </row>
    <row r="429" spans="1:34" ht="24" customHeight="1" x14ac:dyDescent="0.3">
      <c r="B429" s="323" t="s">
        <v>122</v>
      </c>
      <c r="C429" s="323"/>
      <c r="D429" s="323"/>
      <c r="E429" s="323"/>
      <c r="F429" s="323"/>
      <c r="G429" s="323"/>
      <c r="H429" s="323"/>
      <c r="I429" s="323"/>
      <c r="J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  <c r="V429" s="323"/>
      <c r="W429" s="323"/>
      <c r="X429" s="323"/>
      <c r="Y429" s="323"/>
      <c r="Z429" s="323"/>
      <c r="AA429" s="323"/>
      <c r="AB429" s="323"/>
      <c r="AC429" s="323"/>
      <c r="AD429" s="323"/>
      <c r="AE429" s="323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23" t="s">
        <v>100</v>
      </c>
      <c r="C432" s="323"/>
      <c r="D432" s="323"/>
      <c r="E432" s="323"/>
      <c r="F432" s="323"/>
      <c r="G432" s="323"/>
      <c r="H432" s="323"/>
      <c r="I432" s="323"/>
      <c r="J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  <c r="V432" s="323"/>
      <c r="W432" s="323"/>
      <c r="X432" s="323"/>
      <c r="Y432" s="323"/>
      <c r="Z432" s="323"/>
      <c r="AA432" s="323"/>
      <c r="AB432" s="323"/>
      <c r="AC432" s="323"/>
      <c r="AD432" s="323"/>
      <c r="AE432" s="323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24"/>
      <c r="C435" s="324"/>
      <c r="D435" s="324"/>
      <c r="E435" s="324"/>
      <c r="F435" s="324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058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16384" width="9.140625" style="1"/>
  </cols>
  <sheetData>
    <row r="1" spans="1:6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</row>
    <row r="2" spans="1:6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</row>
    <row r="3" spans="1:6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</row>
    <row r="4" spans="1:6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</row>
    <row r="5" spans="1:66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</row>
    <row r="6" spans="1:6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</row>
    <row r="7" spans="1:6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</row>
    <row r="8" spans="1:6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</row>
    <row r="9" spans="1:66" ht="18.75" customHeight="1" x14ac:dyDescent="0.25">
      <c r="A9" s="285" t="s">
        <v>200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</row>
    <row r="10" spans="1:66" ht="18" x14ac:dyDescent="0.25">
      <c r="A10" s="206"/>
      <c r="B10" s="264" t="s">
        <v>4</v>
      </c>
      <c r="C10" s="282" t="s">
        <v>28</v>
      </c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4"/>
    </row>
    <row r="11" spans="1:66" ht="18" customHeight="1" x14ac:dyDescent="0.25">
      <c r="A11" s="207"/>
      <c r="B11" s="150"/>
      <c r="C11" s="276" t="s">
        <v>139</v>
      </c>
      <c r="D11" s="277"/>
      <c r="E11" s="277"/>
      <c r="F11" s="278"/>
      <c r="G11" s="272" t="s">
        <v>221</v>
      </c>
      <c r="H11" s="279" t="s">
        <v>139</v>
      </c>
      <c r="I11" s="280"/>
      <c r="J11" s="280"/>
      <c r="K11" s="281"/>
      <c r="L11" s="272" t="s">
        <v>221</v>
      </c>
      <c r="M11" s="279" t="s">
        <v>139</v>
      </c>
      <c r="N11" s="280"/>
      <c r="O11" s="280"/>
      <c r="P11" s="281"/>
      <c r="Q11" s="272" t="s">
        <v>221</v>
      </c>
      <c r="R11" s="279" t="s">
        <v>139</v>
      </c>
      <c r="S11" s="280"/>
      <c r="T11" s="280"/>
      <c r="U11" s="280"/>
      <c r="V11" s="281"/>
      <c r="W11" s="272" t="s">
        <v>221</v>
      </c>
      <c r="X11" s="279" t="s">
        <v>139</v>
      </c>
      <c r="Y11" s="280"/>
      <c r="Z11" s="280"/>
      <c r="AA11" s="280"/>
      <c r="AB11" s="272" t="s">
        <v>221</v>
      </c>
      <c r="AC11" s="279" t="s">
        <v>139</v>
      </c>
      <c r="AD11" s="280"/>
      <c r="AE11" s="280"/>
      <c r="AF11" s="280"/>
      <c r="AG11" s="272" t="s">
        <v>221</v>
      </c>
      <c r="AH11" s="279" t="s">
        <v>139</v>
      </c>
      <c r="AI11" s="280"/>
      <c r="AJ11" s="280"/>
      <c r="AK11" s="280"/>
      <c r="AL11" s="280"/>
      <c r="AM11" s="272" t="s">
        <v>221</v>
      </c>
      <c r="AN11" s="279" t="s">
        <v>139</v>
      </c>
      <c r="AO11" s="280"/>
      <c r="AP11" s="280"/>
      <c r="AQ11" s="280"/>
      <c r="AR11" s="272" t="s">
        <v>221</v>
      </c>
      <c r="AS11" s="279" t="s">
        <v>139</v>
      </c>
      <c r="AT11" s="280"/>
      <c r="AU11" s="280"/>
      <c r="AV11" s="280"/>
      <c r="AW11" s="253"/>
      <c r="AX11" s="272" t="s">
        <v>221</v>
      </c>
      <c r="AY11" s="279" t="s">
        <v>139</v>
      </c>
      <c r="AZ11" s="280"/>
      <c r="BA11" s="280"/>
      <c r="BB11" s="280"/>
      <c r="BC11" s="272" t="s">
        <v>221</v>
      </c>
      <c r="BD11" s="279" t="s">
        <v>139</v>
      </c>
      <c r="BE11" s="280"/>
      <c r="BF11" s="280"/>
      <c r="BG11" s="280"/>
      <c r="BH11" s="272" t="s">
        <v>221</v>
      </c>
      <c r="BI11" s="279" t="s">
        <v>139</v>
      </c>
      <c r="BJ11" s="280"/>
      <c r="BK11" s="280"/>
      <c r="BL11" s="280"/>
      <c r="BM11" s="281"/>
      <c r="BN11" s="272" t="s">
        <v>221</v>
      </c>
    </row>
    <row r="12" spans="1:66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45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4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45"/>
      <c r="AN12" s="138" t="s">
        <v>292</v>
      </c>
      <c r="AO12" s="138" t="s">
        <v>293</v>
      </c>
      <c r="AP12" s="138" t="s">
        <v>294</v>
      </c>
      <c r="AQ12" s="138" t="s">
        <v>295</v>
      </c>
      <c r="AR12" s="345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45"/>
      <c r="AY12" s="138" t="s">
        <v>302</v>
      </c>
      <c r="AZ12" s="138" t="s">
        <v>303</v>
      </c>
      <c r="BA12" s="138" t="s">
        <v>304</v>
      </c>
      <c r="BB12" s="138" t="s">
        <v>305</v>
      </c>
      <c r="BC12" s="345"/>
      <c r="BD12" s="138" t="s">
        <v>307</v>
      </c>
      <c r="BE12" s="138" t="s">
        <v>308</v>
      </c>
      <c r="BF12" s="138" t="s">
        <v>309</v>
      </c>
      <c r="BG12" s="138" t="s">
        <v>310</v>
      </c>
      <c r="BH12" s="345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45"/>
    </row>
    <row r="13" spans="1:66" x14ac:dyDescent="0.3">
      <c r="A13" s="274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</row>
    <row r="14" spans="1:66" x14ac:dyDescent="0.3">
      <c r="A14" s="275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0</v>
      </c>
      <c r="BL14" s="135">
        <f>'Нарххо 2024'!BL14</f>
        <v>0</v>
      </c>
      <c r="BM14" s="135">
        <f>'Нарххо 2024'!BM14</f>
        <v>0</v>
      </c>
      <c r="BN14" s="169">
        <f>'Нарххо 2024'!BN14</f>
        <v>4.95</v>
      </c>
    </row>
    <row r="15" spans="1:66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0</v>
      </c>
      <c r="BL15" s="135">
        <f>'Нарххо 2024'!BL15</f>
        <v>0</v>
      </c>
      <c r="BM15" s="135">
        <f>'Нарххо 2024'!BM15</f>
        <v>0</v>
      </c>
      <c r="BN15" s="169">
        <f>'Нарххо 2024'!BN15</f>
        <v>4.1150000000000002</v>
      </c>
    </row>
    <row r="16" spans="1:66" x14ac:dyDescent="0.3">
      <c r="A16" s="274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</row>
    <row r="17" spans="1:66" x14ac:dyDescent="0.3">
      <c r="A17" s="275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0</v>
      </c>
      <c r="BL17" s="135">
        <f>'Нарххо 2024'!BL17</f>
        <v>0</v>
      </c>
      <c r="BM17" s="135">
        <f>'Нарххо 2024'!BM17</f>
        <v>0</v>
      </c>
      <c r="BN17" s="169">
        <f>'Нарххо 2024'!BN17</f>
        <v>2.57</v>
      </c>
    </row>
    <row r="18" spans="1:66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0</v>
      </c>
      <c r="BL18" s="135">
        <f>'Нарххо 2024'!BL18</f>
        <v>0</v>
      </c>
      <c r="BM18" s="135">
        <f>'Нарххо 2024'!BM18</f>
        <v>0</v>
      </c>
      <c r="BN18" s="169">
        <f>'Нарххо 2024'!BN18</f>
        <v>2.65</v>
      </c>
    </row>
    <row r="19" spans="1:66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0</v>
      </c>
      <c r="BL19" s="135">
        <f>'Нарххо 2024'!BL19</f>
        <v>0</v>
      </c>
      <c r="BM19" s="135">
        <f>'Нарххо 2024'!BM19</f>
        <v>0</v>
      </c>
      <c r="BN19" s="169">
        <f>'Нарххо 2024'!BN19</f>
        <v>10.535</v>
      </c>
    </row>
    <row r="20" spans="1:66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0</v>
      </c>
      <c r="BL20" s="135">
        <f>'Нарххо 2024'!BL20</f>
        <v>0</v>
      </c>
      <c r="BM20" s="135">
        <f>'Нарххо 2024'!BM20</f>
        <v>0</v>
      </c>
      <c r="BN20" s="169">
        <f>'Нарххо 2024'!BN20</f>
        <v>11.030000000000001</v>
      </c>
    </row>
    <row r="21" spans="1:66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0</v>
      </c>
      <c r="BL21" s="135">
        <f>'Нарххо 2024'!BL21</f>
        <v>0</v>
      </c>
      <c r="BM21" s="135">
        <f>'Нарххо 2024'!BM21</f>
        <v>0</v>
      </c>
      <c r="BN21" s="169">
        <f>'Нарххо 2024'!BN21</f>
        <v>10.23</v>
      </c>
    </row>
    <row r="22" spans="1:66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0</v>
      </c>
      <c r="BL22" s="135">
        <f>'Нарххо 2024'!BL22</f>
        <v>0</v>
      </c>
      <c r="BM22" s="135">
        <f>'Нарххо 2024'!BM22</f>
        <v>0</v>
      </c>
      <c r="BN22" s="169">
        <f>'Нарххо 2024'!BN22</f>
        <v>17.43</v>
      </c>
    </row>
    <row r="23" spans="1:66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0</v>
      </c>
      <c r="BL23" s="135">
        <f>'Нарххо 2024'!BL23</f>
        <v>0</v>
      </c>
      <c r="BM23" s="135">
        <f>'Нарххо 2024'!BM23</f>
        <v>0</v>
      </c>
      <c r="BN23" s="169">
        <f>'Нарххо 2024'!BN23</f>
        <v>15.67</v>
      </c>
    </row>
    <row r="24" spans="1:66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0</v>
      </c>
      <c r="BL24" s="135">
        <f>'Нарххо 2024'!BL24</f>
        <v>0</v>
      </c>
      <c r="BM24" s="135">
        <f>'Нарххо 2024'!BM24</f>
        <v>0</v>
      </c>
      <c r="BN24" s="169">
        <f>'Нарххо 2024'!BN24</f>
        <v>16</v>
      </c>
    </row>
    <row r="25" spans="1:66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0</v>
      </c>
      <c r="BL25" s="135">
        <f>'Нарххо 2024'!BL25</f>
        <v>0</v>
      </c>
      <c r="BM25" s="135">
        <f>'Нарххо 2024'!BM25</f>
        <v>0</v>
      </c>
      <c r="BN25" s="169">
        <f>'Нарххо 2024'!BN25</f>
        <v>79.5</v>
      </c>
    </row>
    <row r="26" spans="1:66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0</v>
      </c>
      <c r="BL26" s="135">
        <f>'Нарххо 2024'!BL26</f>
        <v>0</v>
      </c>
      <c r="BM26" s="135">
        <f>'Нарххо 2024'!BM26</f>
        <v>0</v>
      </c>
      <c r="BN26" s="169">
        <f>'Нарххо 2024'!BN26</f>
        <v>82</v>
      </c>
    </row>
    <row r="27" spans="1:66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0</v>
      </c>
      <c r="BL27" s="135">
        <f>'Нарххо 2024'!BL27</f>
        <v>0</v>
      </c>
      <c r="BM27" s="135">
        <f>'Нарххо 2024'!BM27</f>
        <v>0</v>
      </c>
      <c r="BN27" s="169">
        <f>'Нарххо 2024'!BN27</f>
        <v>8</v>
      </c>
    </row>
    <row r="28" spans="1:66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0</v>
      </c>
      <c r="BL28" s="135">
        <f>'Нарххо 2024'!BL28</f>
        <v>0</v>
      </c>
      <c r="BM28" s="135">
        <f>'Нарххо 2024'!BM28</f>
        <v>0</v>
      </c>
      <c r="BN28" s="169">
        <f>'Нарххо 2024'!BN28</f>
        <v>12.05</v>
      </c>
    </row>
    <row r="29" spans="1:66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0</v>
      </c>
      <c r="BL29" s="135">
        <f>'Нарххо 2024'!BL29</f>
        <v>0</v>
      </c>
      <c r="BM29" s="135">
        <f>'Нарххо 2024'!BM29</f>
        <v>0</v>
      </c>
      <c r="BN29" s="169">
        <f>'Нарххо 2024'!BN29</f>
        <v>10.93</v>
      </c>
    </row>
    <row r="30" spans="1:66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0</v>
      </c>
      <c r="BL30" s="135">
        <f>'Нарххо 2024'!BL30</f>
        <v>0</v>
      </c>
      <c r="BM30" s="135">
        <f>'Нарххо 2024'!BM30</f>
        <v>0</v>
      </c>
      <c r="BN30" s="169">
        <f>'Нарххо 2024'!BN30</f>
        <v>58.215000000000003</v>
      </c>
    </row>
    <row r="31" spans="1:66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0</v>
      </c>
      <c r="BL31" s="135">
        <f>'Нарххо 2024'!BL31</f>
        <v>0</v>
      </c>
      <c r="BM31" s="135">
        <f>'Нарххо 2024'!BM31</f>
        <v>0</v>
      </c>
      <c r="BN31" s="169">
        <f>'Нарххо 2024'!BN31</f>
        <v>59.164999999999999</v>
      </c>
    </row>
    <row r="32" spans="1:66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0</v>
      </c>
      <c r="BL32" s="135">
        <f>'Нарххо 2024'!BL32</f>
        <v>0</v>
      </c>
      <c r="BM32" s="135">
        <f>'Нарххо 2024'!BM32</f>
        <v>0</v>
      </c>
      <c r="BN32" s="169">
        <f>'Нарххо 2024'!BN32</f>
        <v>5.2</v>
      </c>
    </row>
    <row r="33" spans="1:66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0</v>
      </c>
      <c r="BL33" s="135">
        <f>'Нарххо 2024'!BL33</f>
        <v>0</v>
      </c>
      <c r="BM33" s="135">
        <f>'Нарххо 2024'!BM33</f>
        <v>0</v>
      </c>
      <c r="BN33" s="169">
        <f>'Нарххо 2024'!BN33</f>
        <v>4.5999999999999996</v>
      </c>
    </row>
    <row r="34" spans="1:66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0</v>
      </c>
      <c r="BL34" s="135">
        <f>'Нарххо 2024'!BL34</f>
        <v>0</v>
      </c>
      <c r="BM34" s="135">
        <f>'Нарххо 2024'!BM34</f>
        <v>0</v>
      </c>
      <c r="BN34" s="169">
        <f>'Нарххо 2024'!BN34</f>
        <v>5</v>
      </c>
    </row>
    <row r="35" spans="1:66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0</v>
      </c>
      <c r="BL35" s="135">
        <f>'Нарххо 2024'!BL35</f>
        <v>0</v>
      </c>
      <c r="BM35" s="135">
        <f>'Нарххо 2024'!BM35</f>
        <v>0</v>
      </c>
      <c r="BN35" s="169">
        <f>'Нарххо 2024'!BN35</f>
        <v>22.23</v>
      </c>
    </row>
    <row r="36" spans="1:66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0</v>
      </c>
      <c r="BL36" s="135">
        <f>'Нарххо 2024'!BL36</f>
        <v>0</v>
      </c>
      <c r="BM36" s="135">
        <f>'Нарххо 2024'!BM36</f>
        <v>0</v>
      </c>
      <c r="BN36" s="169">
        <f>'Нарххо 2024'!BN36</f>
        <v>20.93</v>
      </c>
    </row>
    <row r="37" spans="1:66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0</v>
      </c>
      <c r="BL37" s="135">
        <f>'Нарххо 2024'!BL37</f>
        <v>0</v>
      </c>
      <c r="BM37" s="135">
        <f>'Нарххо 2024'!BM37</f>
        <v>0</v>
      </c>
      <c r="BN37" s="169">
        <f>'Нарххо 2024'!BN37</f>
        <v>17.5</v>
      </c>
    </row>
    <row r="38" spans="1:66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0</v>
      </c>
      <c r="BL38" s="135">
        <f>'Нарххо 2024'!BL38</f>
        <v>0</v>
      </c>
      <c r="BM38" s="135">
        <f>'Нарххо 2024'!BM38</f>
        <v>0</v>
      </c>
      <c r="BN38" s="169">
        <f>'Нарххо 2024'!BN38</f>
        <v>3.5</v>
      </c>
    </row>
    <row r="39" spans="1:66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0</v>
      </c>
      <c r="BL39" s="135">
        <f>'Нарххо 2024'!BL39</f>
        <v>0</v>
      </c>
      <c r="BM39" s="135">
        <f>'Нарххо 2024'!BM39</f>
        <v>0</v>
      </c>
      <c r="BN39" s="169">
        <f>'Нарххо 2024'!BN39</f>
        <v>3</v>
      </c>
    </row>
    <row r="40" spans="1:66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0</v>
      </c>
      <c r="BL40" s="135">
        <f>'Нарххо 2024'!BL40</f>
        <v>0</v>
      </c>
      <c r="BM40" s="135">
        <f>'Нарххо 2024'!BM40</f>
        <v>0</v>
      </c>
      <c r="BN40" s="169">
        <f>'Нарххо 2024'!BN40</f>
        <v>36</v>
      </c>
    </row>
    <row r="41" spans="1:66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0</v>
      </c>
      <c r="BL41" s="135">
        <f>'Нарххо 2024'!BL41</f>
        <v>0</v>
      </c>
      <c r="BM41" s="135">
        <f>'Нарххо 2024'!BM41</f>
        <v>0</v>
      </c>
      <c r="BN41" s="169">
        <f>'Нарххо 2024'!BN41</f>
        <v>8.0500000000000007</v>
      </c>
    </row>
    <row r="42" spans="1:66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0</v>
      </c>
      <c r="BL42" s="135">
        <f>'Нарххо 2024'!BL42</f>
        <v>0</v>
      </c>
      <c r="BM42" s="135">
        <f>'Нарххо 2024'!BM42</f>
        <v>0</v>
      </c>
      <c r="BN42" s="169">
        <f>'Нарххо 2024'!BN42</f>
        <v>10.5</v>
      </c>
    </row>
    <row r="43" spans="1:66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0</v>
      </c>
      <c r="BL43" s="135">
        <f>'Нарххо 2024'!BL43</f>
        <v>0</v>
      </c>
      <c r="BM43" s="135">
        <f>'Нарххо 2024'!BM43</f>
        <v>0</v>
      </c>
      <c r="BN43" s="169">
        <f>'Нарххо 2024'!BN43</f>
        <v>11.33</v>
      </c>
    </row>
    <row r="44" spans="1:66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</row>
    <row r="45" spans="1:66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0</v>
      </c>
      <c r="BL45" s="135">
        <f>'Нарххо 2024'!BL45</f>
        <v>0</v>
      </c>
      <c r="BM45" s="135">
        <f>'Нарххо 2024'!BM45</f>
        <v>0</v>
      </c>
      <c r="BN45" s="169">
        <f>'Нарххо 2024'!BN45</f>
        <v>10.85</v>
      </c>
    </row>
    <row r="46" spans="1:66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0</v>
      </c>
      <c r="BL46" s="135">
        <f>'Нарххо 2024'!BL46</f>
        <v>0</v>
      </c>
      <c r="BM46" s="135">
        <f>'Нарххо 2024'!BM46</f>
        <v>0</v>
      </c>
      <c r="BN46" s="169">
        <f>'Нарххо 2024'!BN46</f>
        <v>10.94</v>
      </c>
    </row>
    <row r="47" spans="1:6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</row>
    <row r="48" spans="1:6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</row>
    <row r="49" spans="1:6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</row>
    <row r="50" spans="1:6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</row>
    <row r="51" spans="1:6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</row>
    <row r="52" spans="1:6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</row>
    <row r="53" spans="1:66" ht="18" x14ac:dyDescent="0.25">
      <c r="A53" s="285" t="s">
        <v>200</v>
      </c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</row>
    <row r="54" spans="1:66" x14ac:dyDescent="0.3">
      <c r="A54" s="217"/>
      <c r="B54" s="197"/>
      <c r="C54" s="282" t="s">
        <v>201</v>
      </c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4"/>
    </row>
    <row r="55" spans="1:66" ht="18.75" customHeight="1" x14ac:dyDescent="0.3">
      <c r="A55" s="218"/>
      <c r="B55" s="198"/>
      <c r="C55" s="276" t="s">
        <v>139</v>
      </c>
      <c r="D55" s="277"/>
      <c r="E55" s="277"/>
      <c r="F55" s="278"/>
      <c r="G55" s="272" t="s">
        <v>221</v>
      </c>
      <c r="H55" s="279" t="s">
        <v>139</v>
      </c>
      <c r="I55" s="280"/>
      <c r="J55" s="280"/>
      <c r="K55" s="281"/>
      <c r="L55" s="272" t="s">
        <v>221</v>
      </c>
      <c r="M55" s="279" t="s">
        <v>139</v>
      </c>
      <c r="N55" s="280"/>
      <c r="O55" s="280"/>
      <c r="P55" s="281"/>
      <c r="Q55" s="272" t="s">
        <v>221</v>
      </c>
      <c r="R55" s="279" t="s">
        <v>139</v>
      </c>
      <c r="S55" s="280"/>
      <c r="T55" s="280"/>
      <c r="U55" s="280"/>
      <c r="V55" s="281"/>
      <c r="W55" s="272" t="s">
        <v>221</v>
      </c>
      <c r="X55" s="279" t="s">
        <v>139</v>
      </c>
      <c r="Y55" s="280"/>
      <c r="Z55" s="280"/>
      <c r="AA55" s="280"/>
      <c r="AB55" s="272" t="s">
        <v>221</v>
      </c>
      <c r="AC55" s="279" t="s">
        <v>139</v>
      </c>
      <c r="AD55" s="280"/>
      <c r="AE55" s="280"/>
      <c r="AF55" s="280"/>
      <c r="AG55" s="272" t="s">
        <v>221</v>
      </c>
      <c r="AH55" s="279" t="s">
        <v>139</v>
      </c>
      <c r="AI55" s="280"/>
      <c r="AJ55" s="280"/>
      <c r="AK55" s="280"/>
      <c r="AL55" s="280"/>
      <c r="AM55" s="272" t="s">
        <v>221</v>
      </c>
      <c r="AN55" s="279" t="s">
        <v>139</v>
      </c>
      <c r="AO55" s="280"/>
      <c r="AP55" s="280"/>
      <c r="AQ55" s="280"/>
      <c r="AR55" s="272" t="s">
        <v>221</v>
      </c>
      <c r="AS55" s="279" t="s">
        <v>139</v>
      </c>
      <c r="AT55" s="280"/>
      <c r="AU55" s="280"/>
      <c r="AV55" s="280"/>
      <c r="AW55" s="253"/>
      <c r="AX55" s="272" t="s">
        <v>221</v>
      </c>
      <c r="AY55" s="279" t="s">
        <v>139</v>
      </c>
      <c r="AZ55" s="280"/>
      <c r="BA55" s="280"/>
      <c r="BB55" s="280"/>
      <c r="BC55" s="272" t="s">
        <v>221</v>
      </c>
      <c r="BD55" s="279" t="s">
        <v>139</v>
      </c>
      <c r="BE55" s="280"/>
      <c r="BF55" s="280"/>
      <c r="BG55" s="280"/>
      <c r="BH55" s="272" t="s">
        <v>221</v>
      </c>
      <c r="BI55" s="279" t="s">
        <v>139</v>
      </c>
      <c r="BJ55" s="280"/>
      <c r="BK55" s="280"/>
      <c r="BL55" s="280"/>
      <c r="BM55" s="281"/>
      <c r="BN55" s="272" t="s">
        <v>221</v>
      </c>
    </row>
    <row r="56" spans="1:66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3"/>
      <c r="H56" s="138" t="s">
        <v>141</v>
      </c>
      <c r="I56" s="138" t="s">
        <v>142</v>
      </c>
      <c r="J56" s="138" t="s">
        <v>143</v>
      </c>
      <c r="K56" s="138" t="s">
        <v>144</v>
      </c>
      <c r="L56" s="273"/>
      <c r="M56" s="138" t="s">
        <v>145</v>
      </c>
      <c r="N56" s="138" t="s">
        <v>146</v>
      </c>
      <c r="O56" s="138" t="s">
        <v>147</v>
      </c>
      <c r="P56" s="138" t="s">
        <v>148</v>
      </c>
      <c r="Q56" s="273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3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73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3"/>
    </row>
    <row r="57" spans="1:66" ht="18" x14ac:dyDescent="0.25">
      <c r="A57" s="274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</row>
    <row r="58" spans="1:66" ht="18" x14ac:dyDescent="0.25">
      <c r="A58" s="275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0</v>
      </c>
      <c r="BL58" s="135">
        <f>'Нарххо 2024'!BL58</f>
        <v>0</v>
      </c>
      <c r="BM58" s="135">
        <f>'Нарххо 2024'!BM58</f>
        <v>0</v>
      </c>
      <c r="BN58" s="169">
        <f>'Нарххо 2024'!BN58</f>
        <v>5.35</v>
      </c>
    </row>
    <row r="59" spans="1:66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0</v>
      </c>
      <c r="BL59" s="135">
        <f>'Нарххо 2024'!BL59</f>
        <v>0</v>
      </c>
      <c r="BM59" s="135">
        <f>'Нарххо 2024'!BM59</f>
        <v>0</v>
      </c>
      <c r="BN59" s="169">
        <f>'Нарххо 2024'!BN59</f>
        <v>4.2</v>
      </c>
    </row>
    <row r="60" spans="1:66" ht="18" x14ac:dyDescent="0.25">
      <c r="A60" s="274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</row>
    <row r="61" spans="1:66" ht="18" x14ac:dyDescent="0.25">
      <c r="A61" s="275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0</v>
      </c>
      <c r="BL61" s="135">
        <f>'Нарххо 2024'!BL61</f>
        <v>0</v>
      </c>
      <c r="BM61" s="135">
        <f>'Нарххо 2024'!BM61</f>
        <v>0</v>
      </c>
      <c r="BN61" s="169">
        <f>'Нарххо 2024'!BN61</f>
        <v>3.2199999999999998</v>
      </c>
    </row>
    <row r="62" spans="1:66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0</v>
      </c>
      <c r="BL62" s="135">
        <f>'Нарххо 2024'!BL62</f>
        <v>0</v>
      </c>
      <c r="BM62" s="135">
        <f>'Нарххо 2024'!BM62</f>
        <v>0</v>
      </c>
      <c r="BN62" s="169">
        <f>'Нарххо 2024'!BN62</f>
        <v>3.34</v>
      </c>
    </row>
    <row r="63" spans="1:66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0</v>
      </c>
      <c r="BL63" s="135">
        <f>'Нарххо 2024'!BL63</f>
        <v>0</v>
      </c>
      <c r="BM63" s="135">
        <f>'Нарххо 2024'!BM63</f>
        <v>0</v>
      </c>
      <c r="BN63" s="169">
        <f>'Нарххо 2024'!BN63</f>
        <v>12.55</v>
      </c>
    </row>
    <row r="64" spans="1:66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0</v>
      </c>
      <c r="BL64" s="135">
        <f>'Нарххо 2024'!BL64</f>
        <v>0</v>
      </c>
      <c r="BM64" s="135">
        <f>'Нарххо 2024'!BM64</f>
        <v>0</v>
      </c>
      <c r="BN64" s="169">
        <f>'Нарххо 2024'!BN64</f>
        <v>12.969999999999999</v>
      </c>
    </row>
    <row r="65" spans="1:66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0</v>
      </c>
      <c r="BL65" s="135">
        <f>'Нарххо 2024'!BL65</f>
        <v>0</v>
      </c>
      <c r="BM65" s="135">
        <f>'Нарххо 2024'!BM65</f>
        <v>0</v>
      </c>
      <c r="BN65" s="169">
        <f>'Нарххо 2024'!BN65</f>
        <v>13.5</v>
      </c>
    </row>
    <row r="66" spans="1:66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0</v>
      </c>
      <c r="BL66" s="135">
        <f>'Нарххо 2024'!BL66</f>
        <v>0</v>
      </c>
      <c r="BM66" s="135">
        <f>'Нарххо 2024'!BM66</f>
        <v>0</v>
      </c>
      <c r="BN66" s="169">
        <f>'Нарххо 2024'!BN66</f>
        <v>22.5</v>
      </c>
    </row>
    <row r="67" spans="1:66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0</v>
      </c>
      <c r="BL67" s="135">
        <f>'Нарххо 2024'!BL67</f>
        <v>0</v>
      </c>
      <c r="BM67" s="135">
        <f>'Нарххо 2024'!BM67</f>
        <v>0</v>
      </c>
      <c r="BN67" s="169">
        <f>'Нарххо 2024'!BN67</f>
        <v>19.71</v>
      </c>
    </row>
    <row r="68" spans="1:66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0</v>
      </c>
      <c r="BL68" s="135">
        <f>'Нарххо 2024'!BL68</f>
        <v>0</v>
      </c>
      <c r="BM68" s="135">
        <f>'Нарххо 2024'!BM68</f>
        <v>0</v>
      </c>
      <c r="BN68" s="169">
        <f>'Нарххо 2024'!BN68</f>
        <v>19.98</v>
      </c>
    </row>
    <row r="69" spans="1:66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0</v>
      </c>
      <c r="BL69" s="135">
        <f>'Нарххо 2024'!BL69</f>
        <v>0</v>
      </c>
      <c r="BM69" s="135">
        <f>'Нарххо 2024'!BM69</f>
        <v>0</v>
      </c>
      <c r="BN69" s="169">
        <f>'Нарххо 2024'!BN69</f>
        <v>97.4</v>
      </c>
    </row>
    <row r="70" spans="1:66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0</v>
      </c>
      <c r="BL70" s="135">
        <f>'Нарххо 2024'!BL70</f>
        <v>0</v>
      </c>
      <c r="BM70" s="135">
        <f>'Нарххо 2024'!BM70</f>
        <v>0</v>
      </c>
      <c r="BN70" s="169">
        <f>'Нарххо 2024'!BN70</f>
        <v>97.6</v>
      </c>
    </row>
    <row r="71" spans="1:66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0</v>
      </c>
      <c r="BL71" s="135">
        <f>'Нарххо 2024'!BL71</f>
        <v>0</v>
      </c>
      <c r="BM71" s="135">
        <f>'Нарххо 2024'!BM71</f>
        <v>0</v>
      </c>
      <c r="BN71" s="169">
        <f>'Нарххо 2024'!BN71</f>
        <v>6</v>
      </c>
    </row>
    <row r="72" spans="1:66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0</v>
      </c>
      <c r="BL72" s="135">
        <f>'Нарххо 2024'!BL72</f>
        <v>0</v>
      </c>
      <c r="BM72" s="135">
        <f>'Нарххо 2024'!BM72</f>
        <v>0</v>
      </c>
      <c r="BN72" s="169">
        <f>'Нарххо 2024'!BN72</f>
        <v>12.850000000000001</v>
      </c>
    </row>
    <row r="73" spans="1:66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0</v>
      </c>
      <c r="BL73" s="135">
        <f>'Нарххо 2024'!BL73</f>
        <v>0</v>
      </c>
      <c r="BM73" s="135">
        <f>'Нарххо 2024'!BM73</f>
        <v>0</v>
      </c>
      <c r="BN73" s="169">
        <f>'Нарххо 2024'!BN73</f>
        <v>11.99</v>
      </c>
    </row>
    <row r="74" spans="1:66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0</v>
      </c>
      <c r="BL74" s="135">
        <f>'Нарххо 2024'!BL74</f>
        <v>0</v>
      </c>
      <c r="BM74" s="135">
        <f>'Нарххо 2024'!BM74</f>
        <v>0</v>
      </c>
      <c r="BN74" s="169">
        <f>'Нарххо 2024'!BN74</f>
        <v>42.35</v>
      </c>
    </row>
    <row r="75" spans="1:66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0</v>
      </c>
      <c r="BL75" s="135">
        <f>'Нарххо 2024'!BL75</f>
        <v>0</v>
      </c>
      <c r="BM75" s="135">
        <f>'Нарххо 2024'!BM75</f>
        <v>0</v>
      </c>
      <c r="BN75" s="169">
        <f>'Нарххо 2024'!BN75</f>
        <v>43.400000000000006</v>
      </c>
    </row>
    <row r="76" spans="1:66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0</v>
      </c>
      <c r="BL76" s="135">
        <f>'Нарххо 2024'!BL76</f>
        <v>0</v>
      </c>
      <c r="BM76" s="135">
        <f>'Нарххо 2024'!BM76</f>
        <v>0</v>
      </c>
      <c r="BN76" s="169">
        <f>'Нарххо 2024'!BN76</f>
        <v>5.8900000000000006</v>
      </c>
    </row>
    <row r="77" spans="1:66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0</v>
      </c>
      <c r="BL77" s="135">
        <f>'Нарххо 2024'!BL77</f>
        <v>0</v>
      </c>
      <c r="BM77" s="135">
        <f>'Нарххо 2024'!BM77</f>
        <v>0</v>
      </c>
      <c r="BN77" s="169">
        <f>'Нарххо 2024'!BN77</f>
        <v>5.3599999999999994</v>
      </c>
    </row>
    <row r="78" spans="1:66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0</v>
      </c>
      <c r="BL78" s="135">
        <f>'Нарххо 2024'!BL78</f>
        <v>0</v>
      </c>
      <c r="BM78" s="135">
        <f>'Нарххо 2024'!BM78</f>
        <v>0</v>
      </c>
      <c r="BN78" s="169">
        <f>'Нарххо 2024'!BN78</f>
        <v>3.3</v>
      </c>
    </row>
    <row r="79" spans="1:66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0</v>
      </c>
      <c r="BL79" s="135">
        <f>'Нарххо 2024'!BL79</f>
        <v>0</v>
      </c>
      <c r="BM79" s="135">
        <f>'Нарххо 2024'!BM79</f>
        <v>0</v>
      </c>
      <c r="BN79" s="169">
        <f>'Нарххо 2024'!BN79</f>
        <v>22.35</v>
      </c>
    </row>
    <row r="80" spans="1:66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0</v>
      </c>
      <c r="BL80" s="135">
        <f>'Нарххо 2024'!BL80</f>
        <v>0</v>
      </c>
      <c r="BM80" s="135">
        <f>'Нарххо 2024'!BM80</f>
        <v>0</v>
      </c>
      <c r="BN80" s="169">
        <f>'Нарххо 2024'!BN80</f>
        <v>24.9</v>
      </c>
    </row>
    <row r="81" spans="1:66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0</v>
      </c>
      <c r="BL81" s="135">
        <f>'Нарххо 2024'!BL81</f>
        <v>0</v>
      </c>
      <c r="BM81" s="135">
        <f>'Нарххо 2024'!BM81</f>
        <v>0</v>
      </c>
      <c r="BN81" s="169">
        <f>'Нарххо 2024'!BN81</f>
        <v>20</v>
      </c>
    </row>
    <row r="82" spans="1:66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0</v>
      </c>
      <c r="BL82" s="135">
        <f>'Нарххо 2024'!BL82</f>
        <v>0</v>
      </c>
      <c r="BM82" s="135">
        <f>'Нарххо 2024'!BM82</f>
        <v>0</v>
      </c>
      <c r="BN82" s="169">
        <f>'Нарххо 2024'!BN82</f>
        <v>3.3</v>
      </c>
    </row>
    <row r="83" spans="1:66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0</v>
      </c>
      <c r="BL83" s="135">
        <f>'Нарххо 2024'!BL83</f>
        <v>0</v>
      </c>
      <c r="BM83" s="135">
        <f>'Нарххо 2024'!BM83</f>
        <v>0</v>
      </c>
      <c r="BN83" s="169">
        <f>'Нарххо 2024'!BN83</f>
        <v>2.5</v>
      </c>
    </row>
    <row r="84" spans="1:66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0</v>
      </c>
      <c r="BL84" s="135">
        <f>'Нарххо 2024'!BL84</f>
        <v>0</v>
      </c>
      <c r="BM84" s="135">
        <f>'Нарххо 2024'!BM84</f>
        <v>0</v>
      </c>
      <c r="BN84" s="169">
        <f>'Нарххо 2024'!BN84</f>
        <v>40.599999999999994</v>
      </c>
    </row>
    <row r="85" spans="1:66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0</v>
      </c>
      <c r="BL85" s="135">
        <f>'Нарххо 2024'!BL85</f>
        <v>0</v>
      </c>
      <c r="BM85" s="135">
        <f>'Нарххо 2024'!BM85</f>
        <v>0</v>
      </c>
      <c r="BN85" s="169">
        <f>'Нарххо 2024'!BN85</f>
        <v>8.39</v>
      </c>
    </row>
    <row r="86" spans="1:66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0</v>
      </c>
      <c r="BL86" s="135">
        <f>'Нарххо 2024'!BL86</f>
        <v>0</v>
      </c>
      <c r="BM86" s="135">
        <f>'Нарххо 2024'!BM86</f>
        <v>0</v>
      </c>
      <c r="BN86" s="169">
        <f>'Нарххо 2024'!BN86</f>
        <v>10.4</v>
      </c>
    </row>
    <row r="87" spans="1:66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0</v>
      </c>
      <c r="BL87" s="135">
        <f>'Нарххо 2024'!BL87</f>
        <v>0</v>
      </c>
      <c r="BM87" s="135">
        <f>'Нарххо 2024'!BM87</f>
        <v>0</v>
      </c>
      <c r="BN87" s="169">
        <f>'Нарххо 2024'!BN87</f>
        <v>10.760000000000002</v>
      </c>
    </row>
    <row r="88" spans="1:66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</row>
    <row r="89" spans="1:66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0</v>
      </c>
      <c r="BL89" s="135">
        <f>'Нарххо 2024'!BL89</f>
        <v>0</v>
      </c>
      <c r="BM89" s="135">
        <f>'Нарххо 2024'!BM89</f>
        <v>0</v>
      </c>
      <c r="BN89" s="169">
        <f>'Нарххо 2024'!BN89</f>
        <v>10.8</v>
      </c>
    </row>
    <row r="90" spans="1:66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0</v>
      </c>
      <c r="BL90" s="135">
        <f>'Нарххо 2024'!BL90</f>
        <v>0</v>
      </c>
      <c r="BM90" s="135">
        <f>'Нарххо 2024'!BM90</f>
        <v>0</v>
      </c>
      <c r="BN90" s="169">
        <f>'Нарххо 2024'!BN90</f>
        <v>10.93</v>
      </c>
    </row>
    <row r="91" spans="1:6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</row>
    <row r="92" spans="1:6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</row>
    <row r="93" spans="1:66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</row>
    <row r="94" spans="1:66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</row>
    <row r="95" spans="1:66" ht="18" x14ac:dyDescent="0.25">
      <c r="A95" s="285" t="s">
        <v>200</v>
      </c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</row>
    <row r="96" spans="1:66" x14ac:dyDescent="0.3">
      <c r="A96" s="217"/>
      <c r="B96" s="197"/>
      <c r="C96" s="282" t="s">
        <v>202</v>
      </c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AY96" s="283"/>
      <c r="AZ96" s="283"/>
      <c r="BA96" s="283"/>
      <c r="BB96" s="283"/>
      <c r="BC96" s="283"/>
      <c r="BD96" s="283"/>
      <c r="BE96" s="283"/>
      <c r="BF96" s="283"/>
      <c r="BG96" s="283"/>
      <c r="BH96" s="283"/>
      <c r="BI96" s="283"/>
      <c r="BJ96" s="283"/>
      <c r="BK96" s="283"/>
      <c r="BL96" s="283"/>
      <c r="BM96" s="283"/>
      <c r="BN96" s="284"/>
    </row>
    <row r="97" spans="1:66" ht="18.75" customHeight="1" x14ac:dyDescent="0.3">
      <c r="A97" s="218"/>
      <c r="B97" s="198"/>
      <c r="C97" s="276" t="s">
        <v>139</v>
      </c>
      <c r="D97" s="277"/>
      <c r="E97" s="277"/>
      <c r="F97" s="278"/>
      <c r="G97" s="272" t="s">
        <v>221</v>
      </c>
      <c r="H97" s="279" t="s">
        <v>139</v>
      </c>
      <c r="I97" s="280"/>
      <c r="J97" s="280"/>
      <c r="K97" s="281"/>
      <c r="L97" s="272" t="s">
        <v>221</v>
      </c>
      <c r="M97" s="279" t="s">
        <v>139</v>
      </c>
      <c r="N97" s="280"/>
      <c r="O97" s="280"/>
      <c r="P97" s="281"/>
      <c r="Q97" s="272" t="s">
        <v>221</v>
      </c>
      <c r="R97" s="279" t="s">
        <v>139</v>
      </c>
      <c r="S97" s="280"/>
      <c r="T97" s="280"/>
      <c r="U97" s="280"/>
      <c r="V97" s="281"/>
      <c r="W97" s="272" t="s">
        <v>221</v>
      </c>
      <c r="X97" s="279" t="s">
        <v>139</v>
      </c>
      <c r="Y97" s="280"/>
      <c r="Z97" s="280"/>
      <c r="AA97" s="280"/>
      <c r="AB97" s="272" t="s">
        <v>221</v>
      </c>
      <c r="AC97" s="279" t="s">
        <v>139</v>
      </c>
      <c r="AD97" s="280"/>
      <c r="AE97" s="280"/>
      <c r="AF97" s="280"/>
      <c r="AG97" s="272" t="s">
        <v>221</v>
      </c>
      <c r="AH97" s="279" t="s">
        <v>139</v>
      </c>
      <c r="AI97" s="280"/>
      <c r="AJ97" s="280"/>
      <c r="AK97" s="280"/>
      <c r="AL97" s="280"/>
      <c r="AM97" s="272" t="s">
        <v>221</v>
      </c>
      <c r="AN97" s="279" t="s">
        <v>139</v>
      </c>
      <c r="AO97" s="280"/>
      <c r="AP97" s="280"/>
      <c r="AQ97" s="280"/>
      <c r="AR97" s="272" t="s">
        <v>221</v>
      </c>
      <c r="AS97" s="279" t="s">
        <v>139</v>
      </c>
      <c r="AT97" s="280"/>
      <c r="AU97" s="280"/>
      <c r="AV97" s="280"/>
      <c r="AW97" s="253"/>
      <c r="AX97" s="272" t="s">
        <v>221</v>
      </c>
      <c r="AY97" s="279" t="s">
        <v>139</v>
      </c>
      <c r="AZ97" s="280"/>
      <c r="BA97" s="280"/>
      <c r="BB97" s="280"/>
      <c r="BC97" s="272" t="s">
        <v>221</v>
      </c>
      <c r="BD97" s="279" t="s">
        <v>139</v>
      </c>
      <c r="BE97" s="280"/>
      <c r="BF97" s="280"/>
      <c r="BG97" s="280"/>
      <c r="BH97" s="272" t="s">
        <v>221</v>
      </c>
      <c r="BI97" s="279" t="s">
        <v>139</v>
      </c>
      <c r="BJ97" s="280"/>
      <c r="BK97" s="280"/>
      <c r="BL97" s="280"/>
      <c r="BM97" s="281"/>
      <c r="BN97" s="272" t="s">
        <v>221</v>
      </c>
    </row>
    <row r="98" spans="1:66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3"/>
      <c r="H98" s="138" t="s">
        <v>141</v>
      </c>
      <c r="I98" s="138" t="s">
        <v>142</v>
      </c>
      <c r="J98" s="138" t="s">
        <v>143</v>
      </c>
      <c r="K98" s="138" t="s">
        <v>144</v>
      </c>
      <c r="L98" s="273"/>
      <c r="M98" s="138" t="s">
        <v>145</v>
      </c>
      <c r="N98" s="138" t="s">
        <v>146</v>
      </c>
      <c r="O98" s="138" t="s">
        <v>147</v>
      </c>
      <c r="P98" s="138" t="s">
        <v>148</v>
      </c>
      <c r="Q98" s="273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3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73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3"/>
    </row>
    <row r="99" spans="1:66" ht="18" x14ac:dyDescent="0.25">
      <c r="A99" s="274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</row>
    <row r="100" spans="1:66" ht="18" x14ac:dyDescent="0.25">
      <c r="A100" s="275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0</v>
      </c>
      <c r="BL100" s="135">
        <f>'Нарххо 2024'!BL100</f>
        <v>0</v>
      </c>
      <c r="BM100" s="135">
        <f>'Нарххо 2024'!BM100</f>
        <v>0</v>
      </c>
      <c r="BN100" s="169">
        <f>'Нарххо 2024'!BN100</f>
        <v>4.8499999999999996</v>
      </c>
    </row>
    <row r="101" spans="1:66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0</v>
      </c>
      <c r="BL101" s="135">
        <f>'Нарххо 2024'!BL101</f>
        <v>0</v>
      </c>
      <c r="BM101" s="135">
        <f>'Нарххо 2024'!BM101</f>
        <v>0</v>
      </c>
      <c r="BN101" s="169">
        <f>'Нарххо 2024'!BN101</f>
        <v>3.5</v>
      </c>
    </row>
    <row r="102" spans="1:66" ht="18" x14ac:dyDescent="0.25">
      <c r="A102" s="274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</row>
    <row r="103" spans="1:66" ht="18" x14ac:dyDescent="0.25">
      <c r="A103" s="275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0</v>
      </c>
      <c r="BL103" s="135">
        <f>'Нарххо 2024'!BL103</f>
        <v>0</v>
      </c>
      <c r="BM103" s="135">
        <f>'Нарххо 2024'!BM103</f>
        <v>0</v>
      </c>
      <c r="BN103" s="169">
        <f>'Нарххо 2024'!BN103</f>
        <v>2.6500000000000004</v>
      </c>
    </row>
    <row r="104" spans="1:66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0</v>
      </c>
      <c r="BL104" s="135">
        <f>'Нарххо 2024'!BL104</f>
        <v>0</v>
      </c>
      <c r="BM104" s="135">
        <f>'Нарххо 2024'!BM104</f>
        <v>0</v>
      </c>
      <c r="BN104" s="169">
        <f>'Нарххо 2024'!BN104</f>
        <v>2.85</v>
      </c>
    </row>
    <row r="105" spans="1:66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0</v>
      </c>
      <c r="BL105" s="135">
        <f>'Нарххо 2024'!BL105</f>
        <v>0</v>
      </c>
      <c r="BM105" s="135">
        <f>'Нарххо 2024'!BM105</f>
        <v>0</v>
      </c>
      <c r="BN105" s="169">
        <f>'Нарххо 2024'!BN105</f>
        <v>11</v>
      </c>
    </row>
    <row r="106" spans="1:66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0</v>
      </c>
      <c r="BL106" s="135">
        <f>'Нарххо 2024'!BL106</f>
        <v>0</v>
      </c>
      <c r="BM106" s="135">
        <f>'Нарххо 2024'!BM106</f>
        <v>0</v>
      </c>
      <c r="BN106" s="169">
        <f>'Нарххо 2024'!BN106</f>
        <v>11</v>
      </c>
    </row>
    <row r="107" spans="1:66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0</v>
      </c>
      <c r="BL107" s="135">
        <f>'Нарххо 2024'!BL107</f>
        <v>0</v>
      </c>
      <c r="BM107" s="135">
        <f>'Нарххо 2024'!BM107</f>
        <v>0</v>
      </c>
      <c r="BN107" s="169">
        <f>'Нарххо 2024'!BN107</f>
        <v>8</v>
      </c>
    </row>
    <row r="108" spans="1:66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0</v>
      </c>
      <c r="BL108" s="135">
        <f>'Нарххо 2024'!BL108</f>
        <v>0</v>
      </c>
      <c r="BM108" s="135">
        <f>'Нарххо 2024'!BM108</f>
        <v>0</v>
      </c>
      <c r="BN108" s="169">
        <f>'Нарххо 2024'!BN108</f>
        <v>23.5</v>
      </c>
    </row>
    <row r="109" spans="1:66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0</v>
      </c>
      <c r="BL109" s="135">
        <f>'Нарххо 2024'!BL109</f>
        <v>0</v>
      </c>
      <c r="BM109" s="135">
        <f>'Нарххо 2024'!BM109</f>
        <v>0</v>
      </c>
      <c r="BN109" s="169">
        <f>'Нарххо 2024'!BN109</f>
        <v>15</v>
      </c>
    </row>
    <row r="110" spans="1:66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0</v>
      </c>
      <c r="BL110" s="135">
        <f>'Нарххо 2024'!BL110</f>
        <v>0</v>
      </c>
      <c r="BM110" s="135">
        <f>'Нарххо 2024'!BM110</f>
        <v>0</v>
      </c>
      <c r="BN110" s="169">
        <f>'Нарххо 2024'!BN110</f>
        <v>18</v>
      </c>
    </row>
    <row r="111" spans="1:66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0</v>
      </c>
      <c r="BL111" s="135">
        <f>'Нарххо 2024'!BL111</f>
        <v>0</v>
      </c>
      <c r="BM111" s="135">
        <f>'Нарххо 2024'!BM111</f>
        <v>0</v>
      </c>
      <c r="BN111" s="169">
        <f>'Нарххо 2024'!BN111</f>
        <v>95</v>
      </c>
    </row>
    <row r="112" spans="1:66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0</v>
      </c>
      <c r="BL112" s="135">
        <f>'Нарххо 2024'!BL112</f>
        <v>0</v>
      </c>
      <c r="BM112" s="135">
        <f>'Нарххо 2024'!BM112</f>
        <v>0</v>
      </c>
      <c r="BN112" s="169">
        <f>'Нарххо 2024'!BN112</f>
        <v>95</v>
      </c>
    </row>
    <row r="113" spans="1:66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0</v>
      </c>
      <c r="BL113" s="135">
        <f>'Нарххо 2024'!BL113</f>
        <v>0</v>
      </c>
      <c r="BM113" s="135">
        <f>'Нарххо 2024'!BM113</f>
        <v>0</v>
      </c>
      <c r="BN113" s="169">
        <f>'Нарххо 2024'!BN113</f>
        <v>6.5</v>
      </c>
    </row>
    <row r="114" spans="1:66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0</v>
      </c>
      <c r="BL114" s="135">
        <f>'Нарххо 2024'!BL114</f>
        <v>0</v>
      </c>
      <c r="BM114" s="135">
        <f>'Нарххо 2024'!BM114</f>
        <v>0</v>
      </c>
      <c r="BN114" s="169">
        <f>'Нарххо 2024'!BN114</f>
        <v>13</v>
      </c>
    </row>
    <row r="115" spans="1:66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0</v>
      </c>
      <c r="BL115" s="135">
        <f>'Нарххо 2024'!BL115</f>
        <v>0</v>
      </c>
      <c r="BM115" s="135">
        <f>'Нарххо 2024'!BM115</f>
        <v>0</v>
      </c>
      <c r="BN115" s="169">
        <f>'Нарххо 2024'!BN115</f>
        <v>10</v>
      </c>
    </row>
    <row r="116" spans="1:66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0</v>
      </c>
      <c r="BL116" s="135">
        <f>'Нарххо 2024'!BL116</f>
        <v>0</v>
      </c>
      <c r="BM116" s="135">
        <f>'Нарххо 2024'!BM116</f>
        <v>0</v>
      </c>
      <c r="BN116" s="169">
        <f>'Нарххо 2024'!BN116</f>
        <v>55</v>
      </c>
    </row>
    <row r="117" spans="1:66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0</v>
      </c>
      <c r="BL117" s="135">
        <f>'Нарххо 2024'!BL117</f>
        <v>0</v>
      </c>
      <c r="BM117" s="135">
        <f>'Нарххо 2024'!BM117</f>
        <v>0</v>
      </c>
      <c r="BN117" s="169">
        <f>'Нарххо 2024'!BN117</f>
        <v>55</v>
      </c>
    </row>
    <row r="118" spans="1:66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0</v>
      </c>
      <c r="BL118" s="135">
        <f>'Нарххо 2024'!BL118</f>
        <v>0</v>
      </c>
      <c r="BM118" s="135">
        <f>'Нарххо 2024'!BM118</f>
        <v>0</v>
      </c>
      <c r="BN118" s="169">
        <f>'Нарххо 2024'!BN118</f>
        <v>5.65</v>
      </c>
    </row>
    <row r="119" spans="1:66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0</v>
      </c>
      <c r="BL119" s="135">
        <f>'Нарххо 2024'!BL119</f>
        <v>0</v>
      </c>
      <c r="BM119" s="135">
        <f>'Нарххо 2024'!BM119</f>
        <v>0</v>
      </c>
      <c r="BN119" s="169">
        <f>'Нарххо 2024'!BN119</f>
        <v>4.5999999999999996</v>
      </c>
    </row>
    <row r="120" spans="1:66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0</v>
      </c>
      <c r="BL120" s="135">
        <f>'Нарххо 2024'!BL120</f>
        <v>0</v>
      </c>
      <c r="BM120" s="135">
        <f>'Нарххо 2024'!BM120</f>
        <v>0</v>
      </c>
      <c r="BN120" s="169">
        <f>'Нарххо 2024'!BN120</f>
        <v>3.4</v>
      </c>
    </row>
    <row r="121" spans="1:66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0</v>
      </c>
      <c r="BL121" s="135">
        <f>'Нарххо 2024'!BL121</f>
        <v>0</v>
      </c>
      <c r="BM121" s="135">
        <f>'Нарххо 2024'!BM121</f>
        <v>0</v>
      </c>
      <c r="BN121" s="169">
        <f>'Нарххо 2024'!BN121</f>
        <v>25</v>
      </c>
    </row>
    <row r="122" spans="1:66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0</v>
      </c>
      <c r="BL122" s="135">
        <f>'Нарххо 2024'!BL122</f>
        <v>0</v>
      </c>
      <c r="BM122" s="135">
        <f>'Нарххо 2024'!BM122</f>
        <v>0</v>
      </c>
      <c r="BN122" s="169">
        <f>'Нарххо 2024'!BN122</f>
        <v>20</v>
      </c>
    </row>
    <row r="123" spans="1:66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0</v>
      </c>
      <c r="BL123" s="135">
        <f>'Нарххо 2024'!BL123</f>
        <v>0</v>
      </c>
      <c r="BM123" s="135">
        <f>'Нарххо 2024'!BM123</f>
        <v>0</v>
      </c>
      <c r="BN123" s="169">
        <f>'Нарххо 2024'!BN123</f>
        <v>17</v>
      </c>
    </row>
    <row r="124" spans="1:66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0</v>
      </c>
      <c r="BL124" s="135">
        <f>'Нарххо 2024'!BL124</f>
        <v>0</v>
      </c>
      <c r="BM124" s="135">
        <f>'Нарххо 2024'!BM124</f>
        <v>0</v>
      </c>
      <c r="BN124" s="169">
        <f>'Нарххо 2024'!BN124</f>
        <v>4</v>
      </c>
    </row>
    <row r="125" spans="1:66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0</v>
      </c>
      <c r="BL125" s="135">
        <f>'Нарххо 2024'!BL125</f>
        <v>0</v>
      </c>
      <c r="BM125" s="135">
        <f>'Нарххо 2024'!BM125</f>
        <v>0</v>
      </c>
      <c r="BN125" s="169">
        <f>'Нарххо 2024'!BN125</f>
        <v>2.5</v>
      </c>
    </row>
    <row r="126" spans="1:66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0</v>
      </c>
      <c r="BL126" s="135">
        <f>'Нарххо 2024'!BL126</f>
        <v>0</v>
      </c>
      <c r="BM126" s="135">
        <f>'Нарххо 2024'!BM126</f>
        <v>0</v>
      </c>
      <c r="BN126" s="169">
        <f>'Нарххо 2024'!BN126</f>
        <v>30</v>
      </c>
    </row>
    <row r="127" spans="1:66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0</v>
      </c>
      <c r="BL127" s="135">
        <f>'Нарххо 2024'!BL127</f>
        <v>0</v>
      </c>
      <c r="BM127" s="135">
        <f>'Нарххо 2024'!BM127</f>
        <v>0</v>
      </c>
      <c r="BN127" s="169">
        <f>'Нарххо 2024'!BN127</f>
        <v>8.6</v>
      </c>
    </row>
    <row r="128" spans="1:66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0</v>
      </c>
      <c r="BL128" s="135">
        <f>'Нарххо 2024'!BL128</f>
        <v>0</v>
      </c>
      <c r="BM128" s="135">
        <f>'Нарххо 2024'!BM128</f>
        <v>0</v>
      </c>
      <c r="BN128" s="169">
        <f>'Нарххо 2024'!BN128</f>
        <v>10.4</v>
      </c>
    </row>
    <row r="129" spans="1:66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0</v>
      </c>
      <c r="BL129" s="135">
        <f>'Нарххо 2024'!BL129</f>
        <v>0</v>
      </c>
      <c r="BM129" s="135">
        <f>'Нарххо 2024'!BM129</f>
        <v>0</v>
      </c>
      <c r="BN129" s="169">
        <f>'Нарххо 2024'!BN129</f>
        <v>10.6</v>
      </c>
    </row>
    <row r="130" spans="1:66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</row>
    <row r="131" spans="1:66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0</v>
      </c>
      <c r="BL131" s="135">
        <f>'Нарххо 2024'!BL131</f>
        <v>0</v>
      </c>
      <c r="BM131" s="135">
        <f>'Нарххо 2024'!BM131</f>
        <v>0</v>
      </c>
      <c r="BN131" s="169">
        <f>'Нарххо 2024'!BN131</f>
        <v>10.84</v>
      </c>
    </row>
    <row r="132" spans="1:66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0</v>
      </c>
      <c r="BL132" s="135">
        <f>'Нарххо 2024'!BL132</f>
        <v>0</v>
      </c>
      <c r="BM132" s="135">
        <f>'Нарххо 2024'!BM132</f>
        <v>0</v>
      </c>
      <c r="BN132" s="169">
        <f>'Нарххо 2024'!BN132</f>
        <v>10.93</v>
      </c>
    </row>
    <row r="133" spans="1:6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</row>
    <row r="134" spans="1:6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</row>
    <row r="135" spans="1:6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</row>
    <row r="136" spans="1:66" ht="18" x14ac:dyDescent="0.25">
      <c r="A136" s="285" t="s">
        <v>200</v>
      </c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</row>
    <row r="137" spans="1:66" x14ac:dyDescent="0.3">
      <c r="A137" s="217"/>
      <c r="B137" s="197"/>
      <c r="C137" s="282" t="s">
        <v>30</v>
      </c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4"/>
    </row>
    <row r="138" spans="1:66" ht="18.75" customHeight="1" x14ac:dyDescent="0.3">
      <c r="A138" s="218"/>
      <c r="B138" s="198"/>
      <c r="C138" s="276" t="s">
        <v>139</v>
      </c>
      <c r="D138" s="277"/>
      <c r="E138" s="277"/>
      <c r="F138" s="278"/>
      <c r="G138" s="272" t="s">
        <v>221</v>
      </c>
      <c r="H138" s="279" t="s">
        <v>139</v>
      </c>
      <c r="I138" s="280"/>
      <c r="J138" s="280"/>
      <c r="K138" s="281"/>
      <c r="L138" s="272" t="s">
        <v>221</v>
      </c>
      <c r="M138" s="279" t="s">
        <v>139</v>
      </c>
      <c r="N138" s="280"/>
      <c r="O138" s="280"/>
      <c r="P138" s="281"/>
      <c r="Q138" s="272" t="s">
        <v>221</v>
      </c>
      <c r="R138" s="279" t="s">
        <v>139</v>
      </c>
      <c r="S138" s="280"/>
      <c r="T138" s="280"/>
      <c r="U138" s="280"/>
      <c r="V138" s="281"/>
      <c r="W138" s="272" t="s">
        <v>221</v>
      </c>
      <c r="X138" s="279" t="s">
        <v>139</v>
      </c>
      <c r="Y138" s="280"/>
      <c r="Z138" s="280"/>
      <c r="AA138" s="280"/>
      <c r="AB138" s="272" t="s">
        <v>221</v>
      </c>
      <c r="AC138" s="279" t="s">
        <v>139</v>
      </c>
      <c r="AD138" s="280"/>
      <c r="AE138" s="280"/>
      <c r="AF138" s="280"/>
      <c r="AG138" s="272" t="s">
        <v>221</v>
      </c>
      <c r="AH138" s="279" t="s">
        <v>139</v>
      </c>
      <c r="AI138" s="280"/>
      <c r="AJ138" s="280"/>
      <c r="AK138" s="280"/>
      <c r="AL138" s="280"/>
      <c r="AM138" s="272" t="s">
        <v>221</v>
      </c>
      <c r="AN138" s="279" t="s">
        <v>139</v>
      </c>
      <c r="AO138" s="280"/>
      <c r="AP138" s="280"/>
      <c r="AQ138" s="280"/>
      <c r="AR138" s="272" t="s">
        <v>221</v>
      </c>
      <c r="AS138" s="279" t="s">
        <v>139</v>
      </c>
      <c r="AT138" s="280"/>
      <c r="AU138" s="280"/>
      <c r="AV138" s="280"/>
      <c r="AW138" s="253"/>
      <c r="AX138" s="272" t="s">
        <v>221</v>
      </c>
      <c r="AY138" s="279" t="s">
        <v>139</v>
      </c>
      <c r="AZ138" s="280"/>
      <c r="BA138" s="280"/>
      <c r="BB138" s="280"/>
      <c r="BC138" s="272" t="s">
        <v>221</v>
      </c>
      <c r="BD138" s="279" t="s">
        <v>139</v>
      </c>
      <c r="BE138" s="280"/>
      <c r="BF138" s="280"/>
      <c r="BG138" s="280"/>
      <c r="BH138" s="272" t="s">
        <v>221</v>
      </c>
      <c r="BI138" s="279" t="s">
        <v>139</v>
      </c>
      <c r="BJ138" s="280"/>
      <c r="BK138" s="280"/>
      <c r="BL138" s="280"/>
      <c r="BM138" s="281"/>
      <c r="BN138" s="272" t="s">
        <v>221</v>
      </c>
    </row>
    <row r="139" spans="1:66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3"/>
      <c r="H139" s="138" t="s">
        <v>141</v>
      </c>
      <c r="I139" s="138" t="s">
        <v>142</v>
      </c>
      <c r="J139" s="138" t="s">
        <v>143</v>
      </c>
      <c r="K139" s="138" t="s">
        <v>144</v>
      </c>
      <c r="L139" s="273"/>
      <c r="M139" s="138" t="s">
        <v>145</v>
      </c>
      <c r="N139" s="138" t="s">
        <v>146</v>
      </c>
      <c r="O139" s="138" t="s">
        <v>147</v>
      </c>
      <c r="P139" s="138" t="s">
        <v>148</v>
      </c>
      <c r="Q139" s="273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3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73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3"/>
    </row>
    <row r="140" spans="1:66" ht="18" x14ac:dyDescent="0.25">
      <c r="A140" s="274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</row>
    <row r="141" spans="1:66" ht="18" x14ac:dyDescent="0.25">
      <c r="A141" s="275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0</v>
      </c>
      <c r="BL141" s="135">
        <f>'Нарххо 2024'!BL141</f>
        <v>0</v>
      </c>
      <c r="BM141" s="135">
        <f>'Нарххо 2024'!BM141</f>
        <v>0</v>
      </c>
      <c r="BN141" s="169">
        <f>'Нарххо 2024'!BN141</f>
        <v>3.3</v>
      </c>
    </row>
    <row r="142" spans="1:66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0</v>
      </c>
      <c r="BL142" s="135">
        <f>'Нарххо 2024'!BL142</f>
        <v>0</v>
      </c>
      <c r="BM142" s="135">
        <f>'Нарххо 2024'!BM142</f>
        <v>0</v>
      </c>
      <c r="BN142" s="169">
        <f>'Нарххо 2024'!BN142</f>
        <v>3.1</v>
      </c>
    </row>
    <row r="143" spans="1:66" ht="18" x14ac:dyDescent="0.25">
      <c r="A143" s="274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</row>
    <row r="144" spans="1:66" ht="18" x14ac:dyDescent="0.25">
      <c r="A144" s="275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0</v>
      </c>
      <c r="BL144" s="135">
        <f>'Нарххо 2024'!BL144</f>
        <v>0</v>
      </c>
      <c r="BM144" s="135">
        <f>'Нарххо 2024'!BM144</f>
        <v>0</v>
      </c>
      <c r="BN144" s="169">
        <f>'Нарххо 2024'!BN144</f>
        <v>3.05</v>
      </c>
    </row>
    <row r="145" spans="1:66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0</v>
      </c>
      <c r="BL145" s="135">
        <f>'Нарххо 2024'!BL145</f>
        <v>0</v>
      </c>
      <c r="BM145" s="135">
        <f>'Нарххо 2024'!BM145</f>
        <v>0</v>
      </c>
      <c r="BN145" s="169">
        <f>'Нарххо 2024'!BN145</f>
        <v>2.25</v>
      </c>
    </row>
    <row r="146" spans="1:66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0</v>
      </c>
      <c r="BL146" s="135">
        <f>'Нарххо 2024'!BL146</f>
        <v>0</v>
      </c>
      <c r="BM146" s="135">
        <f>'Нарххо 2024'!BM146</f>
        <v>0</v>
      </c>
      <c r="BN146" s="169">
        <f>'Нарххо 2024'!BN146</f>
        <v>13</v>
      </c>
    </row>
    <row r="147" spans="1:66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0</v>
      </c>
      <c r="BL147" s="135">
        <f>'Нарххо 2024'!BL147</f>
        <v>0</v>
      </c>
      <c r="BM147" s="135">
        <f>'Нарххо 2024'!BM147</f>
        <v>0</v>
      </c>
      <c r="BN147" s="169">
        <f>'Нарххо 2024'!BN147</f>
        <v>11</v>
      </c>
    </row>
    <row r="148" spans="1:66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0</v>
      </c>
      <c r="BL148" s="135">
        <f>'Нарххо 2024'!BL148</f>
        <v>0</v>
      </c>
      <c r="BM148" s="135">
        <f>'Нарххо 2024'!BM148</f>
        <v>0</v>
      </c>
      <c r="BN148" s="169">
        <f>'Нарххо 2024'!BN148</f>
        <v>7.35</v>
      </c>
    </row>
    <row r="149" spans="1:66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0</v>
      </c>
      <c r="BL149" s="135">
        <f>'Нарххо 2024'!BL149</f>
        <v>0</v>
      </c>
      <c r="BM149" s="135">
        <f>'Нарххо 2024'!BM149</f>
        <v>0</v>
      </c>
      <c r="BN149" s="169">
        <f>'Нарххо 2024'!BN149</f>
        <v>19</v>
      </c>
    </row>
    <row r="150" spans="1:66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0</v>
      </c>
      <c r="BL150" s="135">
        <f>'Нарххо 2024'!BL150</f>
        <v>0</v>
      </c>
      <c r="BM150" s="135">
        <f>'Нарххо 2024'!BM150</f>
        <v>0</v>
      </c>
      <c r="BN150" s="169">
        <f>'Нарххо 2024'!BN150</f>
        <v>18.149999999999999</v>
      </c>
    </row>
    <row r="151" spans="1:66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0</v>
      </c>
      <c r="BL151" s="135">
        <f>'Нарххо 2024'!BL151</f>
        <v>0</v>
      </c>
      <c r="BM151" s="135">
        <f>'Нарххо 2024'!BM151</f>
        <v>0</v>
      </c>
      <c r="BN151" s="169">
        <f>'Нарххо 2024'!BN151</f>
        <v>18</v>
      </c>
    </row>
    <row r="152" spans="1:66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0</v>
      </c>
      <c r="BL152" s="135">
        <f>'Нарххо 2024'!BL152</f>
        <v>0</v>
      </c>
      <c r="BM152" s="135">
        <f>'Нарххо 2024'!BM152</f>
        <v>0</v>
      </c>
      <c r="BN152" s="169">
        <f>'Нарххо 2024'!BN152</f>
        <v>79</v>
      </c>
    </row>
    <row r="153" spans="1:66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0</v>
      </c>
      <c r="BL153" s="135">
        <f>'Нарххо 2024'!BL153</f>
        <v>0</v>
      </c>
      <c r="BM153" s="135">
        <f>'Нарххо 2024'!BM153</f>
        <v>0</v>
      </c>
      <c r="BN153" s="169">
        <f>'Нарххо 2024'!BN153</f>
        <v>83.5</v>
      </c>
    </row>
    <row r="154" spans="1:66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0</v>
      </c>
      <c r="BL154" s="135">
        <f>'Нарххо 2024'!BL154</f>
        <v>0</v>
      </c>
      <c r="BM154" s="135">
        <f>'Нарххо 2024'!BM154</f>
        <v>0</v>
      </c>
      <c r="BN154" s="169">
        <f>'Нарххо 2024'!BN154</f>
        <v>5.5</v>
      </c>
    </row>
    <row r="155" spans="1:66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0</v>
      </c>
      <c r="BL155" s="135">
        <f>'Нарххо 2024'!BL155</f>
        <v>0</v>
      </c>
      <c r="BM155" s="135">
        <f>'Нарххо 2024'!BM155</f>
        <v>0</v>
      </c>
      <c r="BN155" s="169">
        <f>'Нарххо 2024'!BN155</f>
        <v>12</v>
      </c>
    </row>
    <row r="156" spans="1:66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0</v>
      </c>
      <c r="BL156" s="135">
        <f>'Нарххо 2024'!BL156</f>
        <v>0</v>
      </c>
      <c r="BM156" s="135">
        <f>'Нарххо 2024'!BM156</f>
        <v>0</v>
      </c>
      <c r="BN156" s="169">
        <f>'Нарххо 2024'!BN156</f>
        <v>12.5</v>
      </c>
    </row>
    <row r="157" spans="1:66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0</v>
      </c>
      <c r="BL157" s="135">
        <f>'Нарххо 2024'!BL157</f>
        <v>0</v>
      </c>
      <c r="BM157" s="135">
        <f>'Нарххо 2024'!BM157</f>
        <v>0</v>
      </c>
      <c r="BN157" s="169">
        <f>'Нарххо 2024'!BN157</f>
        <v>45</v>
      </c>
    </row>
    <row r="158" spans="1:66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0</v>
      </c>
      <c r="BL158" s="135">
        <f>'Нарххо 2024'!BL158</f>
        <v>0</v>
      </c>
      <c r="BM158" s="135">
        <f>'Нарххо 2024'!BM158</f>
        <v>0</v>
      </c>
      <c r="BN158" s="169">
        <f>'Нарххо 2024'!BN158</f>
        <v>55</v>
      </c>
    </row>
    <row r="159" spans="1:66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0</v>
      </c>
      <c r="BL159" s="135">
        <f>'Нарххо 2024'!BL159</f>
        <v>0</v>
      </c>
      <c r="BM159" s="135">
        <f>'Нарххо 2024'!BM159</f>
        <v>0</v>
      </c>
      <c r="BN159" s="169">
        <f>'Нарххо 2024'!BN159</f>
        <v>6.2</v>
      </c>
    </row>
    <row r="160" spans="1:66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0</v>
      </c>
      <c r="BL160" s="135">
        <f>'Нарххо 2024'!BL160</f>
        <v>0</v>
      </c>
      <c r="BM160" s="135">
        <f>'Нарххо 2024'!BM160</f>
        <v>0</v>
      </c>
      <c r="BN160" s="169">
        <f>'Нарххо 2024'!BN160</f>
        <v>4.8</v>
      </c>
    </row>
    <row r="161" spans="1:66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0</v>
      </c>
      <c r="BL161" s="135">
        <f>'Нарххо 2024'!BL161</f>
        <v>0</v>
      </c>
      <c r="BM161" s="135">
        <f>'Нарххо 2024'!BM161</f>
        <v>0</v>
      </c>
      <c r="BN161" s="169">
        <f>'Нарххо 2024'!BN161</f>
        <v>5.0199999999999996</v>
      </c>
    </row>
    <row r="162" spans="1:66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0</v>
      </c>
      <c r="BL162" s="135">
        <f>'Нарххо 2024'!BL162</f>
        <v>0</v>
      </c>
      <c r="BM162" s="135">
        <f>'Нарххо 2024'!BM162</f>
        <v>0</v>
      </c>
      <c r="BN162" s="169">
        <f>'Нарххо 2024'!BN162</f>
        <v>18.5</v>
      </c>
    </row>
    <row r="163" spans="1:66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0</v>
      </c>
      <c r="BL163" s="135">
        <f>'Нарххо 2024'!BL163</f>
        <v>0</v>
      </c>
      <c r="BM163" s="135">
        <f>'Нарххо 2024'!BM163</f>
        <v>0</v>
      </c>
      <c r="BN163" s="169">
        <f>'Нарххо 2024'!BN163</f>
        <v>16.75</v>
      </c>
    </row>
    <row r="164" spans="1:66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0</v>
      </c>
      <c r="BL164" s="135">
        <f>'Нарххо 2024'!BL164</f>
        <v>0</v>
      </c>
      <c r="BM164" s="135">
        <f>'Нарххо 2024'!BM164</f>
        <v>0</v>
      </c>
      <c r="BN164" s="169">
        <f>'Нарххо 2024'!BN164</f>
        <v>16.399999999999999</v>
      </c>
    </row>
    <row r="165" spans="1:66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0</v>
      </c>
      <c r="BL165" s="135">
        <f>'Нарххо 2024'!BL165</f>
        <v>0</v>
      </c>
      <c r="BM165" s="135">
        <f>'Нарххо 2024'!BM165</f>
        <v>0</v>
      </c>
      <c r="BN165" s="169">
        <f>'Нарххо 2024'!BN165</f>
        <v>4.3499999999999996</v>
      </c>
    </row>
    <row r="166" spans="1:66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0</v>
      </c>
      <c r="BL166" s="135">
        <f>'Нарххо 2024'!BL166</f>
        <v>0</v>
      </c>
      <c r="BM166" s="135">
        <f>'Нарххо 2024'!BM166</f>
        <v>0</v>
      </c>
      <c r="BN166" s="169">
        <f>'Нарххо 2024'!BN166</f>
        <v>4</v>
      </c>
    </row>
    <row r="167" spans="1:66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0</v>
      </c>
      <c r="BL167" s="135">
        <f>'Нарххо 2024'!BL167</f>
        <v>0</v>
      </c>
      <c r="BM167" s="135">
        <f>'Нарххо 2024'!BM167</f>
        <v>0</v>
      </c>
      <c r="BN167" s="169">
        <f>'Нарххо 2024'!BN167</f>
        <v>30</v>
      </c>
    </row>
    <row r="168" spans="1:66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0</v>
      </c>
      <c r="BL168" s="135">
        <f>'Нарххо 2024'!BL168</f>
        <v>0</v>
      </c>
      <c r="BM168" s="135">
        <f>'Нарххо 2024'!BM168</f>
        <v>0</v>
      </c>
      <c r="BN168" s="169">
        <f>'Нарххо 2024'!BN168</f>
        <v>9.3000000000000007</v>
      </c>
    </row>
    <row r="169" spans="1:66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0</v>
      </c>
      <c r="BL169" s="135">
        <f>'Нарххо 2024'!BL169</f>
        <v>0</v>
      </c>
      <c r="BM169" s="135">
        <f>'Нарххо 2024'!BM169</f>
        <v>0</v>
      </c>
      <c r="BN169" s="169">
        <f>'Нарххо 2024'!BN169</f>
        <v>10.6</v>
      </c>
    </row>
    <row r="170" spans="1:66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0</v>
      </c>
      <c r="BL170" s="135">
        <f>'Нарххо 2024'!BL170</f>
        <v>0</v>
      </c>
      <c r="BM170" s="135">
        <f>'Нарххо 2024'!BM170</f>
        <v>0</v>
      </c>
      <c r="BN170" s="169">
        <f>'Нарххо 2024'!BN170</f>
        <v>11</v>
      </c>
    </row>
    <row r="171" spans="1:66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</row>
    <row r="172" spans="1:66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0</v>
      </c>
      <c r="BL172" s="135">
        <f>'Нарххо 2024'!BL172</f>
        <v>0</v>
      </c>
      <c r="BM172" s="135">
        <f>'Нарххо 2024'!BM172</f>
        <v>0</v>
      </c>
      <c r="BN172" s="169">
        <f>'Нарххо 2024'!BN172</f>
        <v>10.96</v>
      </c>
    </row>
    <row r="173" spans="1:66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0</v>
      </c>
      <c r="BL173" s="135">
        <f>'Нарххо 2024'!BL173</f>
        <v>0</v>
      </c>
      <c r="BM173" s="135">
        <f>'Нарххо 2024'!BM173</f>
        <v>0</v>
      </c>
      <c r="BN173" s="169">
        <f>'Нарххо 2024'!BN173</f>
        <v>11.1</v>
      </c>
    </row>
    <row r="174" spans="1:66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</row>
    <row r="175" spans="1:6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</row>
    <row r="176" spans="1:6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</row>
    <row r="177" spans="1:6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</row>
    <row r="178" spans="1:66" ht="18" x14ac:dyDescent="0.25">
      <c r="A178" s="285" t="s">
        <v>200</v>
      </c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</row>
    <row r="179" spans="1:66" x14ac:dyDescent="0.3">
      <c r="A179" s="217"/>
      <c r="B179" s="197"/>
      <c r="C179" s="282" t="s">
        <v>203</v>
      </c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G179" s="283"/>
      <c r="AH179" s="283"/>
      <c r="AI179" s="283"/>
      <c r="AJ179" s="283"/>
      <c r="AK179" s="283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4"/>
    </row>
    <row r="180" spans="1:66" ht="18.75" customHeight="1" x14ac:dyDescent="0.3">
      <c r="A180" s="218"/>
      <c r="B180" s="198"/>
      <c r="C180" s="276" t="s">
        <v>139</v>
      </c>
      <c r="D180" s="277"/>
      <c r="E180" s="277"/>
      <c r="F180" s="278"/>
      <c r="G180" s="272" t="s">
        <v>221</v>
      </c>
      <c r="H180" s="279" t="s">
        <v>139</v>
      </c>
      <c r="I180" s="280"/>
      <c r="J180" s="280"/>
      <c r="K180" s="281"/>
      <c r="L180" s="272" t="s">
        <v>221</v>
      </c>
      <c r="M180" s="279" t="s">
        <v>139</v>
      </c>
      <c r="N180" s="280"/>
      <c r="O180" s="280"/>
      <c r="P180" s="281"/>
      <c r="Q180" s="272" t="s">
        <v>221</v>
      </c>
      <c r="R180" s="279" t="s">
        <v>139</v>
      </c>
      <c r="S180" s="280"/>
      <c r="T180" s="280"/>
      <c r="U180" s="280"/>
      <c r="V180" s="281"/>
      <c r="W180" s="272" t="s">
        <v>221</v>
      </c>
      <c r="X180" s="279" t="s">
        <v>139</v>
      </c>
      <c r="Y180" s="280"/>
      <c r="Z180" s="280"/>
      <c r="AA180" s="280"/>
      <c r="AB180" s="272" t="s">
        <v>221</v>
      </c>
      <c r="AC180" s="279" t="s">
        <v>139</v>
      </c>
      <c r="AD180" s="280"/>
      <c r="AE180" s="280"/>
      <c r="AF180" s="280"/>
      <c r="AG180" s="272" t="s">
        <v>221</v>
      </c>
      <c r="AH180" s="279" t="s">
        <v>139</v>
      </c>
      <c r="AI180" s="280"/>
      <c r="AJ180" s="280"/>
      <c r="AK180" s="280"/>
      <c r="AL180" s="280"/>
      <c r="AM180" s="272" t="s">
        <v>221</v>
      </c>
      <c r="AN180" s="279" t="s">
        <v>139</v>
      </c>
      <c r="AO180" s="280"/>
      <c r="AP180" s="280"/>
      <c r="AQ180" s="280"/>
      <c r="AR180" s="272" t="s">
        <v>221</v>
      </c>
      <c r="AS180" s="279" t="s">
        <v>139</v>
      </c>
      <c r="AT180" s="280"/>
      <c r="AU180" s="280"/>
      <c r="AV180" s="280"/>
      <c r="AW180" s="253"/>
      <c r="AX180" s="272" t="s">
        <v>221</v>
      </c>
      <c r="AY180" s="279" t="s">
        <v>139</v>
      </c>
      <c r="AZ180" s="280"/>
      <c r="BA180" s="280"/>
      <c r="BB180" s="280"/>
      <c r="BC180" s="272" t="s">
        <v>221</v>
      </c>
      <c r="BD180" s="279" t="s">
        <v>139</v>
      </c>
      <c r="BE180" s="280"/>
      <c r="BF180" s="280"/>
      <c r="BG180" s="280"/>
      <c r="BH180" s="272" t="s">
        <v>221</v>
      </c>
      <c r="BI180" s="279" t="s">
        <v>139</v>
      </c>
      <c r="BJ180" s="280"/>
      <c r="BK180" s="280"/>
      <c r="BL180" s="280"/>
      <c r="BM180" s="281"/>
      <c r="BN180" s="272" t="s">
        <v>221</v>
      </c>
    </row>
    <row r="181" spans="1:66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3"/>
      <c r="H181" s="138" t="s">
        <v>141</v>
      </c>
      <c r="I181" s="138" t="s">
        <v>142</v>
      </c>
      <c r="J181" s="138" t="s">
        <v>143</v>
      </c>
      <c r="K181" s="138" t="s">
        <v>144</v>
      </c>
      <c r="L181" s="273"/>
      <c r="M181" s="138" t="s">
        <v>145</v>
      </c>
      <c r="N181" s="138" t="s">
        <v>146</v>
      </c>
      <c r="O181" s="138" t="s">
        <v>147</v>
      </c>
      <c r="P181" s="138" t="s">
        <v>148</v>
      </c>
      <c r="Q181" s="273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3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73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3"/>
    </row>
    <row r="182" spans="1:66" ht="18" x14ac:dyDescent="0.25">
      <c r="A182" s="274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</row>
    <row r="183" spans="1:66" ht="18" x14ac:dyDescent="0.25">
      <c r="A183" s="275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0</v>
      </c>
      <c r="BL183" s="135">
        <f>'Нарххо 2024'!BL183</f>
        <v>0</v>
      </c>
      <c r="BM183" s="135">
        <f>'Нарххо 2024'!BM183</f>
        <v>0</v>
      </c>
      <c r="BN183" s="169">
        <f>'Нарххо 2024'!BN183</f>
        <v>4.9700000000000006</v>
      </c>
    </row>
    <row r="184" spans="1:66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0</v>
      </c>
      <c r="BL184" s="135">
        <f>'Нарххо 2024'!BL184</f>
        <v>0</v>
      </c>
      <c r="BM184" s="135">
        <f>'Нарххо 2024'!BM184</f>
        <v>0</v>
      </c>
      <c r="BN184" s="169">
        <f>'Нарххо 2024'!BN184</f>
        <v>3.48</v>
      </c>
    </row>
    <row r="185" spans="1:66" ht="18" x14ac:dyDescent="0.25">
      <c r="A185" s="274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</row>
    <row r="186" spans="1:66" ht="18" x14ac:dyDescent="0.25">
      <c r="A186" s="275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0</v>
      </c>
      <c r="BL186" s="135">
        <f>'Нарххо 2024'!BL186</f>
        <v>0</v>
      </c>
      <c r="BM186" s="135">
        <f>'Нарххо 2024'!BM186</f>
        <v>0</v>
      </c>
      <c r="BN186" s="169">
        <f>'Нарххо 2024'!BN186</f>
        <v>2.98</v>
      </c>
    </row>
    <row r="187" spans="1:66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0</v>
      </c>
      <c r="BL187" s="135">
        <f>'Нарххо 2024'!BL187</f>
        <v>0</v>
      </c>
      <c r="BM187" s="135">
        <f>'Нарххо 2024'!BM187</f>
        <v>0</v>
      </c>
      <c r="BN187" s="169">
        <f>'Нарххо 2024'!BN187</f>
        <v>2.7850000000000001</v>
      </c>
    </row>
    <row r="188" spans="1:66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0</v>
      </c>
      <c r="BL188" s="135">
        <f>'Нарххо 2024'!BL188</f>
        <v>0</v>
      </c>
      <c r="BM188" s="135">
        <f>'Нарххо 2024'!BM188</f>
        <v>0</v>
      </c>
      <c r="BN188" s="169">
        <f>'Нарххо 2024'!BN188</f>
        <v>10.7</v>
      </c>
    </row>
    <row r="189" spans="1:66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0</v>
      </c>
      <c r="BL189" s="135">
        <f>'Нарххо 2024'!BL189</f>
        <v>0</v>
      </c>
      <c r="BM189" s="135">
        <f>'Нарххо 2024'!BM189</f>
        <v>0</v>
      </c>
      <c r="BN189" s="169">
        <f>'Нарххо 2024'!BN189</f>
        <v>10.5</v>
      </c>
    </row>
    <row r="190" spans="1:66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0</v>
      </c>
      <c r="BL190" s="135">
        <f>'Нарххо 2024'!BL190</f>
        <v>0</v>
      </c>
      <c r="BM190" s="135">
        <f>'Нарххо 2024'!BM190</f>
        <v>0</v>
      </c>
      <c r="BN190" s="169">
        <f>'Нарххо 2024'!BN190</f>
        <v>9.3000000000000007</v>
      </c>
    </row>
    <row r="191" spans="1:66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0</v>
      </c>
      <c r="BL191" s="135">
        <f>'Нарххо 2024'!BL191</f>
        <v>0</v>
      </c>
      <c r="BM191" s="135">
        <f>'Нарххо 2024'!BM191</f>
        <v>0</v>
      </c>
      <c r="BN191" s="169">
        <f>'Нарххо 2024'!BN191</f>
        <v>18</v>
      </c>
    </row>
    <row r="192" spans="1:66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0</v>
      </c>
      <c r="BL192" s="135">
        <f>'Нарххо 2024'!BL192</f>
        <v>0</v>
      </c>
      <c r="BM192" s="135">
        <f>'Нарххо 2024'!BM192</f>
        <v>0</v>
      </c>
      <c r="BN192" s="169">
        <f>'Нарххо 2024'!BN192</f>
        <v>13.89</v>
      </c>
    </row>
    <row r="193" spans="1:66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0</v>
      </c>
      <c r="BL193" s="135">
        <f>'Нарххо 2024'!BL193</f>
        <v>0</v>
      </c>
      <c r="BM193" s="135">
        <f>'Нарххо 2024'!BM193</f>
        <v>0</v>
      </c>
      <c r="BN193" s="169">
        <f>'Нарххо 2024'!BN193</f>
        <v>21.36</v>
      </c>
    </row>
    <row r="194" spans="1:66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0</v>
      </c>
      <c r="BL194" s="135">
        <f>'Нарххо 2024'!BL194</f>
        <v>0</v>
      </c>
      <c r="BM194" s="135">
        <f>'Нарххо 2024'!BM194</f>
        <v>0</v>
      </c>
      <c r="BN194" s="169">
        <f>'Нарххо 2024'!BN194</f>
        <v>93.7</v>
      </c>
    </row>
    <row r="195" spans="1:66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0</v>
      </c>
      <c r="BL195" s="135">
        <f>'Нарххо 2024'!BL195</f>
        <v>0</v>
      </c>
      <c r="BM195" s="135">
        <f>'Нарххо 2024'!BM195</f>
        <v>0</v>
      </c>
      <c r="BN195" s="169">
        <f>'Нарххо 2024'!BN195</f>
        <v>97.7</v>
      </c>
    </row>
    <row r="196" spans="1:66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0</v>
      </c>
      <c r="BL196" s="135">
        <f>'Нарххо 2024'!BL196</f>
        <v>0</v>
      </c>
      <c r="BM196" s="135">
        <f>'Нарххо 2024'!BM196</f>
        <v>0</v>
      </c>
      <c r="BN196" s="169">
        <f>'Нарххо 2024'!BN196</f>
        <v>6.75</v>
      </c>
    </row>
    <row r="197" spans="1:66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0</v>
      </c>
      <c r="BL197" s="135">
        <f>'Нарххо 2024'!BL197</f>
        <v>0</v>
      </c>
      <c r="BM197" s="135">
        <f>'Нарххо 2024'!BM197</f>
        <v>0</v>
      </c>
      <c r="BN197" s="169">
        <f>'Нарххо 2024'!BN197</f>
        <v>11.850000000000001</v>
      </c>
    </row>
    <row r="198" spans="1:66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0</v>
      </c>
      <c r="BL198" s="135">
        <f>'Нарххо 2024'!BL198</f>
        <v>0</v>
      </c>
      <c r="BM198" s="135">
        <f>'Нарххо 2024'!BM198</f>
        <v>0</v>
      </c>
      <c r="BN198" s="169">
        <f>'Нарххо 2024'!BN198</f>
        <v>10.1</v>
      </c>
    </row>
    <row r="199" spans="1:66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0</v>
      </c>
      <c r="BL199" s="135">
        <f>'Нарххо 2024'!BL199</f>
        <v>0</v>
      </c>
      <c r="BM199" s="135">
        <f>'Нарххо 2024'!BM199</f>
        <v>0</v>
      </c>
      <c r="BN199" s="169">
        <f>'Нарххо 2024'!BN199</f>
        <v>49.5</v>
      </c>
    </row>
    <row r="200" spans="1:66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0</v>
      </c>
      <c r="BL200" s="135">
        <f>'Нарххо 2024'!BL200</f>
        <v>0</v>
      </c>
      <c r="BM200" s="135">
        <f>'Нарххо 2024'!BM200</f>
        <v>0</v>
      </c>
      <c r="BN200" s="169">
        <f>'Нарххо 2024'!BN200</f>
        <v>54.6</v>
      </c>
    </row>
    <row r="201" spans="1:66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0</v>
      </c>
      <c r="BL201" s="135">
        <f>'Нарххо 2024'!BL201</f>
        <v>0</v>
      </c>
      <c r="BM201" s="135">
        <f>'Нарххо 2024'!BM201</f>
        <v>0</v>
      </c>
      <c r="BN201" s="169">
        <f>'Нарххо 2024'!BN201</f>
        <v>5.23</v>
      </c>
    </row>
    <row r="202" spans="1:66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0</v>
      </c>
      <c r="BL202" s="135">
        <f>'Нарххо 2024'!BL202</f>
        <v>0</v>
      </c>
      <c r="BM202" s="135">
        <f>'Нарххо 2024'!BM202</f>
        <v>0</v>
      </c>
      <c r="BN202" s="169">
        <f>'Нарххо 2024'!BN202</f>
        <v>4.5350000000000001</v>
      </c>
    </row>
    <row r="203" spans="1:66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0</v>
      </c>
      <c r="BL203" s="135">
        <f>'Нарххо 2024'!BL203</f>
        <v>0</v>
      </c>
      <c r="BM203" s="135">
        <f>'Нарххо 2024'!BM203</f>
        <v>0</v>
      </c>
      <c r="BN203" s="169">
        <f>'Нарххо 2024'!BN203</f>
        <v>4.2799999999999994</v>
      </c>
    </row>
    <row r="204" spans="1:66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0</v>
      </c>
      <c r="BL204" s="135">
        <f>'Нарххо 2024'!BL204</f>
        <v>0</v>
      </c>
      <c r="BM204" s="135">
        <f>'Нарххо 2024'!BM204</f>
        <v>0</v>
      </c>
      <c r="BN204" s="169">
        <f>'Нарххо 2024'!BN204</f>
        <v>23.1</v>
      </c>
    </row>
    <row r="205" spans="1:66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0</v>
      </c>
      <c r="BL205" s="135">
        <f>'Нарххо 2024'!BL205</f>
        <v>0</v>
      </c>
      <c r="BM205" s="135">
        <f>'Нарххо 2024'!BM205</f>
        <v>0</v>
      </c>
      <c r="BN205" s="169">
        <f>'Нарххо 2024'!BN205</f>
        <v>18.899999999999999</v>
      </c>
    </row>
    <row r="206" spans="1:66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0</v>
      </c>
      <c r="BL206" s="135">
        <f>'Нарххо 2024'!BL206</f>
        <v>0</v>
      </c>
      <c r="BM206" s="135">
        <f>'Нарххо 2024'!BM206</f>
        <v>0</v>
      </c>
      <c r="BN206" s="169">
        <f>'Нарххо 2024'!BN206</f>
        <v>18.700000000000003</v>
      </c>
    </row>
    <row r="207" spans="1:66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0</v>
      </c>
      <c r="BL207" s="135">
        <f>'Нарххо 2024'!BL207</f>
        <v>0</v>
      </c>
      <c r="BM207" s="135">
        <f>'Нарххо 2024'!BM207</f>
        <v>0</v>
      </c>
      <c r="BN207" s="169">
        <f>'Нарххо 2024'!BN207</f>
        <v>4.2</v>
      </c>
    </row>
    <row r="208" spans="1:66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0</v>
      </c>
      <c r="BL208" s="135">
        <f>'Нарххо 2024'!BL208</f>
        <v>0</v>
      </c>
      <c r="BM208" s="135">
        <f>'Нарххо 2024'!BM208</f>
        <v>0</v>
      </c>
      <c r="BN208" s="169">
        <f>'Нарххо 2024'!BN208</f>
        <v>3.2</v>
      </c>
    </row>
    <row r="209" spans="1:66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0</v>
      </c>
      <c r="BL209" s="135">
        <f>'Нарххо 2024'!BL209</f>
        <v>0</v>
      </c>
      <c r="BM209" s="135">
        <f>'Нарххо 2024'!BM209</f>
        <v>0</v>
      </c>
      <c r="BN209" s="169">
        <f>'Нарххо 2024'!BN209</f>
        <v>37.400000000000006</v>
      </c>
    </row>
    <row r="210" spans="1:66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0</v>
      </c>
      <c r="BL210" s="135">
        <f>'Нарххо 2024'!BL210</f>
        <v>0</v>
      </c>
      <c r="BM210" s="135">
        <f>'Нарххо 2024'!BM210</f>
        <v>0</v>
      </c>
      <c r="BN210" s="169">
        <f>'Нарххо 2024'!BN210</f>
        <v>8.1300000000000008</v>
      </c>
    </row>
    <row r="211" spans="1:66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0</v>
      </c>
      <c r="BL211" s="135">
        <f>'Нарххо 2024'!BL211</f>
        <v>0</v>
      </c>
      <c r="BM211" s="135">
        <f>'Нарххо 2024'!BM211</f>
        <v>0</v>
      </c>
      <c r="BN211" s="169">
        <f>'Нарххо 2024'!BN211</f>
        <v>10.41</v>
      </c>
    </row>
    <row r="212" spans="1:66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0</v>
      </c>
      <c r="BL212" s="135">
        <f>'Нарххо 2024'!BL212</f>
        <v>0</v>
      </c>
      <c r="BM212" s="135">
        <f>'Нарххо 2024'!BM212</f>
        <v>0</v>
      </c>
      <c r="BN212" s="169">
        <f>'Нарххо 2024'!BN212</f>
        <v>11.03</v>
      </c>
    </row>
    <row r="213" spans="1:66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</row>
    <row r="214" spans="1:66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0</v>
      </c>
      <c r="BL214" s="135">
        <f>'Нарххо 2024'!BL214</f>
        <v>0</v>
      </c>
      <c r="BM214" s="135">
        <f>'Нарххо 2024'!BM214</f>
        <v>0</v>
      </c>
      <c r="BN214" s="169">
        <f>'Нарххо 2024'!BN214</f>
        <v>10.824999999999999</v>
      </c>
    </row>
    <row r="215" spans="1:66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0</v>
      </c>
      <c r="BL215" s="135">
        <f>'Нарххо 2024'!BL215</f>
        <v>0</v>
      </c>
      <c r="BM215" s="135">
        <f>'Нарххо 2024'!BM215</f>
        <v>0</v>
      </c>
      <c r="BN215" s="169">
        <f>'Нарххо 2024'!BN215</f>
        <v>10.975</v>
      </c>
    </row>
    <row r="216" spans="1:6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</row>
    <row r="217" spans="1:6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</row>
    <row r="218" spans="1:6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</row>
    <row r="219" spans="1:66" ht="18" x14ac:dyDescent="0.25">
      <c r="A219" s="285" t="s">
        <v>200</v>
      </c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</row>
    <row r="220" spans="1:66" x14ac:dyDescent="0.3">
      <c r="A220" s="217"/>
      <c r="B220" s="197"/>
      <c r="C220" s="282" t="s">
        <v>204</v>
      </c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G220" s="283"/>
      <c r="AH220" s="283"/>
      <c r="AI220" s="283"/>
      <c r="AJ220" s="283"/>
      <c r="AK220" s="283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4"/>
    </row>
    <row r="221" spans="1:66" ht="18.75" customHeight="1" x14ac:dyDescent="0.3">
      <c r="A221" s="218"/>
      <c r="B221" s="198"/>
      <c r="C221" s="276" t="s">
        <v>139</v>
      </c>
      <c r="D221" s="277"/>
      <c r="E221" s="277"/>
      <c r="F221" s="278"/>
      <c r="G221" s="272" t="s">
        <v>221</v>
      </c>
      <c r="H221" s="279" t="s">
        <v>139</v>
      </c>
      <c r="I221" s="280"/>
      <c r="J221" s="280"/>
      <c r="K221" s="281"/>
      <c r="L221" s="272" t="s">
        <v>221</v>
      </c>
      <c r="M221" s="279" t="s">
        <v>139</v>
      </c>
      <c r="N221" s="280"/>
      <c r="O221" s="280"/>
      <c r="P221" s="281"/>
      <c r="Q221" s="272" t="s">
        <v>221</v>
      </c>
      <c r="R221" s="279" t="s">
        <v>139</v>
      </c>
      <c r="S221" s="280"/>
      <c r="T221" s="280"/>
      <c r="U221" s="280"/>
      <c r="V221" s="281"/>
      <c r="W221" s="272" t="s">
        <v>221</v>
      </c>
      <c r="X221" s="279" t="s">
        <v>139</v>
      </c>
      <c r="Y221" s="280"/>
      <c r="Z221" s="280"/>
      <c r="AA221" s="280"/>
      <c r="AB221" s="272" t="s">
        <v>221</v>
      </c>
      <c r="AC221" s="279" t="s">
        <v>139</v>
      </c>
      <c r="AD221" s="280"/>
      <c r="AE221" s="280"/>
      <c r="AF221" s="280"/>
      <c r="AG221" s="272" t="s">
        <v>221</v>
      </c>
      <c r="AH221" s="279" t="s">
        <v>139</v>
      </c>
      <c r="AI221" s="280"/>
      <c r="AJ221" s="280"/>
      <c r="AK221" s="280"/>
      <c r="AL221" s="280"/>
      <c r="AM221" s="272" t="s">
        <v>221</v>
      </c>
      <c r="AN221" s="279" t="s">
        <v>139</v>
      </c>
      <c r="AO221" s="280"/>
      <c r="AP221" s="280"/>
      <c r="AQ221" s="280"/>
      <c r="AR221" s="272" t="s">
        <v>221</v>
      </c>
      <c r="AS221" s="279" t="s">
        <v>139</v>
      </c>
      <c r="AT221" s="280"/>
      <c r="AU221" s="280"/>
      <c r="AV221" s="280"/>
      <c r="AW221" s="253"/>
      <c r="AX221" s="272" t="s">
        <v>221</v>
      </c>
      <c r="AY221" s="279" t="s">
        <v>139</v>
      </c>
      <c r="AZ221" s="280"/>
      <c r="BA221" s="280"/>
      <c r="BB221" s="280"/>
      <c r="BC221" s="272" t="s">
        <v>221</v>
      </c>
      <c r="BD221" s="279" t="s">
        <v>139</v>
      </c>
      <c r="BE221" s="280"/>
      <c r="BF221" s="280"/>
      <c r="BG221" s="280"/>
      <c r="BH221" s="272" t="s">
        <v>221</v>
      </c>
      <c r="BI221" s="279" t="s">
        <v>139</v>
      </c>
      <c r="BJ221" s="280"/>
      <c r="BK221" s="280"/>
      <c r="BL221" s="280"/>
      <c r="BM221" s="281"/>
      <c r="BN221" s="272" t="s">
        <v>221</v>
      </c>
    </row>
    <row r="222" spans="1:66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3"/>
      <c r="H222" s="138" t="s">
        <v>141</v>
      </c>
      <c r="I222" s="138" t="s">
        <v>142</v>
      </c>
      <c r="J222" s="138" t="s">
        <v>143</v>
      </c>
      <c r="K222" s="138" t="s">
        <v>144</v>
      </c>
      <c r="L222" s="273"/>
      <c r="M222" s="138" t="s">
        <v>145</v>
      </c>
      <c r="N222" s="138" t="s">
        <v>146</v>
      </c>
      <c r="O222" s="138" t="s">
        <v>147</v>
      </c>
      <c r="P222" s="138" t="s">
        <v>148</v>
      </c>
      <c r="Q222" s="273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3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73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3"/>
    </row>
    <row r="223" spans="1:66" ht="18" x14ac:dyDescent="0.25">
      <c r="A223" s="274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</row>
    <row r="224" spans="1:66" ht="18" x14ac:dyDescent="0.25">
      <c r="A224" s="275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0</v>
      </c>
      <c r="BL224" s="135">
        <f>'Нарххо 2024'!BL224</f>
        <v>0</v>
      </c>
      <c r="BM224" s="135">
        <f>'Нарххо 2024'!BM224</f>
        <v>0</v>
      </c>
      <c r="BN224" s="169">
        <f>'Нарххо 2024'!BN224</f>
        <v>5.75</v>
      </c>
    </row>
    <row r="225" spans="1:66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0</v>
      </c>
      <c r="BL225" s="135">
        <f>'Нарххо 2024'!BL225</f>
        <v>0</v>
      </c>
      <c r="BM225" s="135">
        <f>'Нарххо 2024'!BM225</f>
        <v>0</v>
      </c>
      <c r="BN225" s="169">
        <f>'Нарххо 2024'!BN225</f>
        <v>4.3</v>
      </c>
    </row>
    <row r="226" spans="1:66" ht="18" x14ac:dyDescent="0.25">
      <c r="A226" s="274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</row>
    <row r="227" spans="1:66" ht="18" x14ac:dyDescent="0.25">
      <c r="A227" s="275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0</v>
      </c>
      <c r="BL227" s="135">
        <f>'Нарххо 2024'!BL227</f>
        <v>0</v>
      </c>
      <c r="BM227" s="135">
        <f>'Нарххо 2024'!BM227</f>
        <v>0</v>
      </c>
      <c r="BN227" s="169">
        <f>'Нарххо 2024'!BN227</f>
        <v>3.02</v>
      </c>
    </row>
    <row r="228" spans="1:66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0</v>
      </c>
      <c r="BL228" s="135">
        <f>'Нарххо 2024'!BL228</f>
        <v>0</v>
      </c>
      <c r="BM228" s="135">
        <f>'Нарххо 2024'!BM228</f>
        <v>0</v>
      </c>
      <c r="BN228" s="169">
        <f>'Нарххо 2024'!BN228</f>
        <v>3.46</v>
      </c>
    </row>
    <row r="229" spans="1:66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0</v>
      </c>
      <c r="BL229" s="135">
        <f>'Нарххо 2024'!BL229</f>
        <v>0</v>
      </c>
      <c r="BM229" s="135">
        <f>'Нарххо 2024'!BM229</f>
        <v>0</v>
      </c>
      <c r="BN229" s="169">
        <f>'Нарххо 2024'!BN229</f>
        <v>14.7</v>
      </c>
    </row>
    <row r="230" spans="1:66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0</v>
      </c>
      <c r="BL230" s="135">
        <f>'Нарххо 2024'!BL230</f>
        <v>0</v>
      </c>
      <c r="BM230" s="135">
        <f>'Нарххо 2024'!BM230</f>
        <v>0</v>
      </c>
      <c r="BN230" s="169">
        <f>'Нарххо 2024'!BN230</f>
        <v>13.1</v>
      </c>
    </row>
    <row r="231" spans="1:66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0</v>
      </c>
      <c r="BL231" s="135">
        <f>'Нарххо 2024'!BL231</f>
        <v>0</v>
      </c>
      <c r="BM231" s="135">
        <f>'Нарххо 2024'!BM231</f>
        <v>0</v>
      </c>
      <c r="BN231" s="169">
        <f>'Нарххо 2024'!BN231</f>
        <v>9.8999999999999986</v>
      </c>
    </row>
    <row r="232" spans="1:66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0</v>
      </c>
      <c r="BL232" s="135">
        <f>'Нарххо 2024'!BL232</f>
        <v>0</v>
      </c>
      <c r="BM232" s="135">
        <f>'Нарххо 2024'!BM232</f>
        <v>0</v>
      </c>
      <c r="BN232" s="169">
        <f>'Нарххо 2024'!BN232</f>
        <v>10.8</v>
      </c>
    </row>
    <row r="233" spans="1:66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0</v>
      </c>
      <c r="BL233" s="135">
        <f>'Нарххо 2024'!BL233</f>
        <v>0</v>
      </c>
      <c r="BM233" s="135">
        <f>'Нарххо 2024'!BM233</f>
        <v>0</v>
      </c>
      <c r="BN233" s="169">
        <f>'Нарххо 2024'!BN233</f>
        <v>15.399999999999999</v>
      </c>
    </row>
    <row r="234" spans="1:66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0</v>
      </c>
      <c r="BL234" s="135">
        <f>'Нарххо 2024'!BL234</f>
        <v>0</v>
      </c>
      <c r="BM234" s="135">
        <f>'Нарххо 2024'!BM234</f>
        <v>0</v>
      </c>
      <c r="BN234" s="169">
        <f>'Нарххо 2024'!BN234</f>
        <v>16.700000000000003</v>
      </c>
    </row>
    <row r="235" spans="1:66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0</v>
      </c>
      <c r="BL235" s="135">
        <f>'Нарххо 2024'!BL235</f>
        <v>0</v>
      </c>
      <c r="BM235" s="135">
        <f>'Нарххо 2024'!BM235</f>
        <v>0</v>
      </c>
      <c r="BN235" s="169">
        <f>'Нарххо 2024'!BN235</f>
        <v>93</v>
      </c>
    </row>
    <row r="236" spans="1:66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0</v>
      </c>
      <c r="BL236" s="135">
        <f>'Нарххо 2024'!BL236</f>
        <v>0</v>
      </c>
      <c r="BM236" s="135">
        <f>'Нарххо 2024'!BM236</f>
        <v>0</v>
      </c>
      <c r="BN236" s="169">
        <f>'Нарххо 2024'!BN236</f>
        <v>98</v>
      </c>
    </row>
    <row r="237" spans="1:66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0</v>
      </c>
      <c r="BL237" s="135">
        <f>'Нарххо 2024'!BL237</f>
        <v>0</v>
      </c>
      <c r="BM237" s="135">
        <f>'Нарххо 2024'!BM237</f>
        <v>0</v>
      </c>
      <c r="BN237" s="169">
        <f>'Нарххо 2024'!BN237</f>
        <v>7.2</v>
      </c>
    </row>
    <row r="238" spans="1:66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0</v>
      </c>
      <c r="BL238" s="135">
        <f>'Нарххо 2024'!BL238</f>
        <v>0</v>
      </c>
      <c r="BM238" s="135">
        <f>'Нарххо 2024'!BM238</f>
        <v>0</v>
      </c>
      <c r="BN238" s="169">
        <f>'Нарххо 2024'!BN238</f>
        <v>12.5</v>
      </c>
    </row>
    <row r="239" spans="1:66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0</v>
      </c>
      <c r="BL239" s="135">
        <f>'Нарххо 2024'!BL239</f>
        <v>0</v>
      </c>
      <c r="BM239" s="135">
        <f>'Нарххо 2024'!BM239</f>
        <v>0</v>
      </c>
      <c r="BN239" s="169">
        <f>'Нарххо 2024'!BN239</f>
        <v>10</v>
      </c>
    </row>
    <row r="240" spans="1:66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0</v>
      </c>
      <c r="BL240" s="135">
        <f>'Нарххо 2024'!BL240</f>
        <v>0</v>
      </c>
      <c r="BM240" s="135">
        <f>'Нарххо 2024'!BM240</f>
        <v>0</v>
      </c>
      <c r="BN240" s="169">
        <f>'Нарххо 2024'!BN240</f>
        <v>72</v>
      </c>
    </row>
    <row r="241" spans="1:66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0</v>
      </c>
      <c r="BL241" s="135">
        <f>'Нарххо 2024'!BL241</f>
        <v>0</v>
      </c>
      <c r="BM241" s="135">
        <f>'Нарххо 2024'!BM241</f>
        <v>0</v>
      </c>
      <c r="BN241" s="169">
        <f>'Нарххо 2024'!BN241</f>
        <v>100</v>
      </c>
    </row>
    <row r="242" spans="1:66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0</v>
      </c>
      <c r="BL242" s="135">
        <f>'Нарххо 2024'!BL242</f>
        <v>0</v>
      </c>
      <c r="BM242" s="135">
        <f>'Нарххо 2024'!BM242</f>
        <v>0</v>
      </c>
      <c r="BN242" s="169">
        <f>'Нарххо 2024'!BN242</f>
        <v>5.05</v>
      </c>
    </row>
    <row r="243" spans="1:66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0</v>
      </c>
      <c r="BL243" s="135">
        <f>'Нарххо 2024'!BL243</f>
        <v>0</v>
      </c>
      <c r="BM243" s="135">
        <f>'Нарххо 2024'!BM243</f>
        <v>0</v>
      </c>
      <c r="BN243" s="169">
        <f>'Нарххо 2024'!BN243</f>
        <v>4.1399999999999997</v>
      </c>
    </row>
    <row r="244" spans="1:66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0</v>
      </c>
      <c r="BL244" s="135">
        <f>'Нарххо 2024'!BL244</f>
        <v>0</v>
      </c>
      <c r="BM244" s="135">
        <f>'Нарххо 2024'!BM244</f>
        <v>0</v>
      </c>
      <c r="BN244" s="169">
        <f>'Нарххо 2024'!BN244</f>
        <v>3.5</v>
      </c>
    </row>
    <row r="245" spans="1:66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0</v>
      </c>
      <c r="BL245" s="135">
        <f>'Нарххо 2024'!BL245</f>
        <v>0</v>
      </c>
      <c r="BM245" s="135">
        <f>'Нарххо 2024'!BM245</f>
        <v>0</v>
      </c>
      <c r="BN245" s="169">
        <f>'Нарххо 2024'!BN245</f>
        <v>8</v>
      </c>
    </row>
    <row r="246" spans="1:66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0</v>
      </c>
      <c r="BL246" s="135">
        <f>'Нарххо 2024'!BL246</f>
        <v>0</v>
      </c>
      <c r="BM246" s="135">
        <f>'Нарххо 2024'!BM246</f>
        <v>0</v>
      </c>
      <c r="BN246" s="169">
        <f>'Нарххо 2024'!BN246</f>
        <v>19.600000000000001</v>
      </c>
    </row>
    <row r="247" spans="1:66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0</v>
      </c>
      <c r="BL247" s="135">
        <f>'Нарххо 2024'!BL247</f>
        <v>0</v>
      </c>
      <c r="BM247" s="135">
        <f>'Нарххо 2024'!BM247</f>
        <v>0</v>
      </c>
      <c r="BN247" s="169">
        <f>'Нарххо 2024'!BN247</f>
        <v>18</v>
      </c>
    </row>
    <row r="248" spans="1:66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0</v>
      </c>
      <c r="BL248" s="135">
        <f>'Нарххо 2024'!BL248</f>
        <v>0</v>
      </c>
      <c r="BM248" s="135">
        <f>'Нарххо 2024'!BM248</f>
        <v>0</v>
      </c>
      <c r="BN248" s="169">
        <f>'Нарххо 2024'!BN248</f>
        <v>9.3000000000000007</v>
      </c>
    </row>
    <row r="249" spans="1:66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0</v>
      </c>
      <c r="BL249" s="135">
        <f>'Нарххо 2024'!BL249</f>
        <v>0</v>
      </c>
      <c r="BM249" s="135">
        <f>'Нарххо 2024'!BM249</f>
        <v>0</v>
      </c>
      <c r="BN249" s="169">
        <f>'Нарххо 2024'!BN249</f>
        <v>9</v>
      </c>
    </row>
    <row r="250" spans="1:66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0</v>
      </c>
      <c r="BL250" s="135">
        <f>'Нарххо 2024'!BL250</f>
        <v>0</v>
      </c>
      <c r="BM250" s="135">
        <f>'Нарххо 2024'!BM250</f>
        <v>0</v>
      </c>
      <c r="BN250" s="169">
        <f>'Нарххо 2024'!BN250</f>
        <v>70</v>
      </c>
    </row>
    <row r="251" spans="1:66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0</v>
      </c>
      <c r="BL251" s="135">
        <f>'Нарххо 2024'!BL251</f>
        <v>0</v>
      </c>
      <c r="BM251" s="135">
        <f>'Нарххо 2024'!BM251</f>
        <v>0</v>
      </c>
      <c r="BN251" s="169">
        <f>'Нарххо 2024'!BN251</f>
        <v>8.65</v>
      </c>
    </row>
    <row r="252" spans="1:66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0</v>
      </c>
      <c r="BL252" s="135">
        <f>'Нарххо 2024'!BL252</f>
        <v>0</v>
      </c>
      <c r="BM252" s="135">
        <f>'Нарххо 2024'!BM252</f>
        <v>0</v>
      </c>
      <c r="BN252" s="169">
        <f>'Нарххо 2024'!BN252</f>
        <v>10.6</v>
      </c>
    </row>
    <row r="253" spans="1:66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0</v>
      </c>
      <c r="BL253" s="135">
        <f>'Нарххо 2024'!BL253</f>
        <v>0</v>
      </c>
      <c r="BM253" s="135">
        <f>'Нарххо 2024'!BM253</f>
        <v>0</v>
      </c>
      <c r="BN253" s="169">
        <f>'Нарххо 2024'!BN253</f>
        <v>11.6</v>
      </c>
    </row>
    <row r="254" spans="1:66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</row>
    <row r="255" spans="1:66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0</v>
      </c>
      <c r="BL255" s="135">
        <f>'Нарххо 2024'!BL255</f>
        <v>0</v>
      </c>
      <c r="BM255" s="135">
        <f>'Нарххо 2024'!BM255</f>
        <v>0</v>
      </c>
      <c r="BN255" s="169">
        <f>'Нарххо 2024'!BN255</f>
        <v>10.824999999999999</v>
      </c>
    </row>
    <row r="256" spans="1:66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0</v>
      </c>
      <c r="BL256" s="135">
        <f>'Нарххо 2024'!BL256</f>
        <v>0</v>
      </c>
      <c r="BM256" s="135">
        <f>'Нарххо 2024'!BM256</f>
        <v>0</v>
      </c>
      <c r="BN256" s="169">
        <f>'Нарххо 2024'!BN256</f>
        <v>10.925000000000001</v>
      </c>
    </row>
    <row r="257" spans="1:6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</row>
    <row r="258" spans="1:6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</row>
    <row r="259" spans="1:6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</row>
    <row r="260" spans="1:66" ht="18" x14ac:dyDescent="0.25">
      <c r="A260" s="285" t="s">
        <v>200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</row>
    <row r="261" spans="1:66" x14ac:dyDescent="0.3">
      <c r="A261" s="217"/>
      <c r="B261" s="197"/>
      <c r="C261" s="282" t="s">
        <v>205</v>
      </c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4"/>
    </row>
    <row r="262" spans="1:66" ht="18.75" customHeight="1" x14ac:dyDescent="0.3">
      <c r="A262" s="218"/>
      <c r="B262" s="198"/>
      <c r="C262" s="276" t="s">
        <v>139</v>
      </c>
      <c r="D262" s="277"/>
      <c r="E262" s="277"/>
      <c r="F262" s="278"/>
      <c r="G262" s="272" t="s">
        <v>221</v>
      </c>
      <c r="H262" s="279" t="s">
        <v>139</v>
      </c>
      <c r="I262" s="280"/>
      <c r="J262" s="280"/>
      <c r="K262" s="281"/>
      <c r="L262" s="272" t="s">
        <v>221</v>
      </c>
      <c r="M262" s="279" t="s">
        <v>139</v>
      </c>
      <c r="N262" s="280"/>
      <c r="O262" s="280"/>
      <c r="P262" s="281"/>
      <c r="Q262" s="272" t="s">
        <v>221</v>
      </c>
      <c r="R262" s="279" t="s">
        <v>139</v>
      </c>
      <c r="S262" s="280"/>
      <c r="T262" s="280"/>
      <c r="U262" s="280"/>
      <c r="V262" s="281"/>
      <c r="W262" s="272" t="s">
        <v>221</v>
      </c>
      <c r="X262" s="279" t="s">
        <v>139</v>
      </c>
      <c r="Y262" s="280"/>
      <c r="Z262" s="280"/>
      <c r="AA262" s="280"/>
      <c r="AB262" s="272" t="s">
        <v>221</v>
      </c>
      <c r="AC262" s="279" t="s">
        <v>139</v>
      </c>
      <c r="AD262" s="280"/>
      <c r="AE262" s="280"/>
      <c r="AF262" s="280"/>
      <c r="AG262" s="272" t="s">
        <v>221</v>
      </c>
      <c r="AH262" s="279" t="s">
        <v>139</v>
      </c>
      <c r="AI262" s="280"/>
      <c r="AJ262" s="280"/>
      <c r="AK262" s="280"/>
      <c r="AL262" s="280"/>
      <c r="AM262" s="272" t="s">
        <v>221</v>
      </c>
      <c r="AN262" s="279" t="s">
        <v>139</v>
      </c>
      <c r="AO262" s="280"/>
      <c r="AP262" s="280"/>
      <c r="AQ262" s="280"/>
      <c r="AR262" s="272" t="s">
        <v>221</v>
      </c>
      <c r="AS262" s="279" t="s">
        <v>139</v>
      </c>
      <c r="AT262" s="280"/>
      <c r="AU262" s="280"/>
      <c r="AV262" s="280"/>
      <c r="AW262" s="253"/>
      <c r="AX262" s="272" t="s">
        <v>221</v>
      </c>
      <c r="AY262" s="279" t="s">
        <v>139</v>
      </c>
      <c r="AZ262" s="280"/>
      <c r="BA262" s="280"/>
      <c r="BB262" s="280"/>
      <c r="BC262" s="272" t="s">
        <v>221</v>
      </c>
      <c r="BD262" s="279" t="s">
        <v>139</v>
      </c>
      <c r="BE262" s="280"/>
      <c r="BF262" s="280"/>
      <c r="BG262" s="280"/>
      <c r="BH262" s="272" t="s">
        <v>221</v>
      </c>
      <c r="BI262" s="279" t="s">
        <v>139</v>
      </c>
      <c r="BJ262" s="280"/>
      <c r="BK262" s="280"/>
      <c r="BL262" s="280"/>
      <c r="BM262" s="281"/>
      <c r="BN262" s="272" t="s">
        <v>221</v>
      </c>
    </row>
    <row r="263" spans="1:66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3"/>
      <c r="H263" s="138" t="s">
        <v>141</v>
      </c>
      <c r="I263" s="138" t="s">
        <v>142</v>
      </c>
      <c r="J263" s="138" t="s">
        <v>143</v>
      </c>
      <c r="K263" s="138" t="s">
        <v>144</v>
      </c>
      <c r="L263" s="273"/>
      <c r="M263" s="138" t="s">
        <v>145</v>
      </c>
      <c r="N263" s="138" t="s">
        <v>146</v>
      </c>
      <c r="O263" s="138" t="s">
        <v>147</v>
      </c>
      <c r="P263" s="138" t="s">
        <v>148</v>
      </c>
      <c r="Q263" s="273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3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73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3"/>
    </row>
    <row r="264" spans="1:66" ht="18" x14ac:dyDescent="0.25">
      <c r="A264" s="274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</row>
    <row r="265" spans="1:66" ht="18" x14ac:dyDescent="0.25">
      <c r="A265" s="275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0</v>
      </c>
      <c r="BL265" s="135">
        <f>'Нарххо 2024'!BL265</f>
        <v>0</v>
      </c>
      <c r="BM265" s="135">
        <f>'Нарххо 2024'!BM265</f>
        <v>0</v>
      </c>
      <c r="BN265" s="169">
        <f>'Нарххо 2024'!BN265</f>
        <v>4.9000000000000004</v>
      </c>
    </row>
    <row r="266" spans="1:66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0</v>
      </c>
      <c r="BL266" s="135">
        <f>'Нарххо 2024'!BL266</f>
        <v>0</v>
      </c>
      <c r="BM266" s="135">
        <f>'Нарххо 2024'!BM266</f>
        <v>0</v>
      </c>
      <c r="BN266" s="169">
        <f>'Нарххо 2024'!BN266</f>
        <v>3</v>
      </c>
    </row>
    <row r="267" spans="1:66" ht="18" x14ac:dyDescent="0.25">
      <c r="A267" s="274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</row>
    <row r="268" spans="1:66" ht="18" x14ac:dyDescent="0.25">
      <c r="A268" s="275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0</v>
      </c>
      <c r="BL268" s="135">
        <f>'Нарххо 2024'!BL268</f>
        <v>0</v>
      </c>
      <c r="BM268" s="135">
        <f>'Нарххо 2024'!BM268</f>
        <v>0</v>
      </c>
      <c r="BN268" s="169">
        <f>'Нарххо 2024'!BN268</f>
        <v>1.8</v>
      </c>
    </row>
    <row r="269" spans="1:66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0</v>
      </c>
      <c r="BL269" s="135">
        <f>'Нарххо 2024'!BL269</f>
        <v>0</v>
      </c>
      <c r="BM269" s="135">
        <f>'Нарххо 2024'!BM269</f>
        <v>0</v>
      </c>
      <c r="BN269" s="169">
        <f>'Нарххо 2024'!BN269</f>
        <v>2.2999999999999998</v>
      </c>
    </row>
    <row r="270" spans="1:66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0</v>
      </c>
      <c r="BL270" s="135">
        <f>'Нарххо 2024'!BL270</f>
        <v>0</v>
      </c>
      <c r="BM270" s="135">
        <f>'Нарххо 2024'!BM270</f>
        <v>0</v>
      </c>
      <c r="BN270" s="169">
        <f>'Нарххо 2024'!BN270</f>
        <v>12</v>
      </c>
    </row>
    <row r="271" spans="1:66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0</v>
      </c>
      <c r="BL271" s="135">
        <f>'Нарххо 2024'!BL271</f>
        <v>0</v>
      </c>
      <c r="BM271" s="135">
        <f>'Нарххо 2024'!BM271</f>
        <v>0</v>
      </c>
      <c r="BN271" s="169">
        <f>'Нарххо 2024'!BN271</f>
        <v>10</v>
      </c>
    </row>
    <row r="272" spans="1:66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0</v>
      </c>
      <c r="BL272" s="135">
        <f>'Нарххо 2024'!BL272</f>
        <v>0</v>
      </c>
      <c r="BM272" s="135">
        <f>'Нарххо 2024'!BM272</f>
        <v>0</v>
      </c>
      <c r="BN272" s="169">
        <f>'Нарххо 2024'!BN272</f>
        <v>5</v>
      </c>
    </row>
    <row r="273" spans="1:66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0</v>
      </c>
      <c r="BL273" s="135">
        <f>'Нарххо 2024'!BL273</f>
        <v>0</v>
      </c>
      <c r="BM273" s="135">
        <f>'Нарххо 2024'!BM273</f>
        <v>0</v>
      </c>
      <c r="BN273" s="169">
        <f>'Нарххо 2024'!BN273</f>
        <v>16</v>
      </c>
    </row>
    <row r="274" spans="1:66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0</v>
      </c>
      <c r="BL274" s="135">
        <f>'Нарххо 2024'!BL274</f>
        <v>0</v>
      </c>
      <c r="BM274" s="135">
        <f>'Нарххо 2024'!BM274</f>
        <v>0</v>
      </c>
      <c r="BN274" s="169">
        <f>'Нарххо 2024'!BN274</f>
        <v>13</v>
      </c>
    </row>
    <row r="275" spans="1:66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0</v>
      </c>
      <c r="BL275" s="135">
        <f>'Нарххо 2024'!BL275</f>
        <v>0</v>
      </c>
      <c r="BM275" s="135">
        <f>'Нарххо 2024'!BM275</f>
        <v>0</v>
      </c>
      <c r="BN275" s="169">
        <f>'Нарххо 2024'!BN275</f>
        <v>17</v>
      </c>
    </row>
    <row r="276" spans="1:66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0</v>
      </c>
      <c r="BL276" s="135">
        <f>'Нарххо 2024'!BL276</f>
        <v>0</v>
      </c>
      <c r="BM276" s="135">
        <f>'Нарххо 2024'!BM276</f>
        <v>0</v>
      </c>
      <c r="BN276" s="169">
        <f>'Нарххо 2024'!BN276</f>
        <v>85</v>
      </c>
    </row>
    <row r="277" spans="1:66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0</v>
      </c>
      <c r="BL277" s="135">
        <f>'Нарххо 2024'!BL277</f>
        <v>0</v>
      </c>
      <c r="BM277" s="135">
        <f>'Нарххо 2024'!BM277</f>
        <v>0</v>
      </c>
      <c r="BN277" s="169">
        <f>'Нарххо 2024'!BN277</f>
        <v>90</v>
      </c>
    </row>
    <row r="278" spans="1:66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0</v>
      </c>
      <c r="BL278" s="135">
        <f>'Нарххо 2024'!BL278</f>
        <v>0</v>
      </c>
      <c r="BM278" s="135">
        <f>'Нарххо 2024'!BM278</f>
        <v>0</v>
      </c>
      <c r="BN278" s="169">
        <f>'Нарххо 2024'!BN278</f>
        <v>6</v>
      </c>
    </row>
    <row r="279" spans="1:66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0</v>
      </c>
      <c r="BL279" s="135">
        <f>'Нарххо 2024'!BL279</f>
        <v>0</v>
      </c>
      <c r="BM279" s="135">
        <f>'Нарххо 2024'!BM279</f>
        <v>0</v>
      </c>
      <c r="BN279" s="169">
        <f>'Нарххо 2024'!BN279</f>
        <v>12</v>
      </c>
    </row>
    <row r="280" spans="1:66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0</v>
      </c>
      <c r="BL280" s="135">
        <f>'Нарххо 2024'!BL280</f>
        <v>0</v>
      </c>
      <c r="BM280" s="135">
        <f>'Нарххо 2024'!BM280</f>
        <v>0</v>
      </c>
      <c r="BN280" s="169">
        <f>'Нарххо 2024'!BN280</f>
        <v>10</v>
      </c>
    </row>
    <row r="281" spans="1:66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0</v>
      </c>
      <c r="BL281" s="135">
        <f>'Нарххо 2024'!BL281</f>
        <v>0</v>
      </c>
      <c r="BM281" s="135">
        <f>'Нарххо 2024'!BM281</f>
        <v>0</v>
      </c>
      <c r="BN281" s="169">
        <f>'Нарххо 2024'!BN281</f>
        <v>45</v>
      </c>
    </row>
    <row r="282" spans="1:66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0</v>
      </c>
      <c r="BL282" s="135">
        <f>'Нарххо 2024'!BL282</f>
        <v>0</v>
      </c>
      <c r="BM282" s="135">
        <f>'Нарххо 2024'!BM282</f>
        <v>0</v>
      </c>
      <c r="BN282" s="169">
        <f>'Нарххо 2024'!BN282</f>
        <v>48</v>
      </c>
    </row>
    <row r="283" spans="1:66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0</v>
      </c>
      <c r="BL283" s="135">
        <f>'Нарххо 2024'!BL283</f>
        <v>0</v>
      </c>
      <c r="BM283" s="135">
        <f>'Нарххо 2024'!BM283</f>
        <v>0</v>
      </c>
      <c r="BN283" s="169">
        <f>'Нарххо 2024'!BN283</f>
        <v>4.9000000000000004</v>
      </c>
    </row>
    <row r="284" spans="1:66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0</v>
      </c>
      <c r="BL284" s="135">
        <f>'Нарххо 2024'!BL284</f>
        <v>0</v>
      </c>
      <c r="BM284" s="135">
        <f>'Нарххо 2024'!BM284</f>
        <v>0</v>
      </c>
      <c r="BN284" s="169">
        <f>'Нарххо 2024'!BN284</f>
        <v>4</v>
      </c>
    </row>
    <row r="285" spans="1:66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0</v>
      </c>
      <c r="BL285" s="135">
        <f>'Нарххо 2024'!BL285</f>
        <v>0</v>
      </c>
      <c r="BM285" s="135">
        <f>'Нарххо 2024'!BM285</f>
        <v>0</v>
      </c>
      <c r="BN285" s="169">
        <f>'Нарххо 2024'!BN285</f>
        <v>3.8</v>
      </c>
    </row>
    <row r="286" spans="1:66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0</v>
      </c>
      <c r="BL286" s="135">
        <f>'Нарххо 2024'!BL286</f>
        <v>0</v>
      </c>
      <c r="BM286" s="135">
        <f>'Нарххо 2024'!BM286</f>
        <v>0</v>
      </c>
      <c r="BN286" s="169">
        <f>'Нарххо 2024'!BN286</f>
        <v>16</v>
      </c>
    </row>
    <row r="287" spans="1:66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0</v>
      </c>
      <c r="BL287" s="135">
        <f>'Нарххо 2024'!BL287</f>
        <v>0</v>
      </c>
      <c r="BM287" s="135">
        <f>'Нарххо 2024'!BM287</f>
        <v>0</v>
      </c>
      <c r="BN287" s="169">
        <f>'Нарххо 2024'!BN287</f>
        <v>18</v>
      </c>
    </row>
    <row r="288" spans="1:66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0</v>
      </c>
      <c r="BL288" s="135">
        <f>'Нарххо 2024'!BL288</f>
        <v>0</v>
      </c>
      <c r="BM288" s="135">
        <f>'Нарххо 2024'!BM288</f>
        <v>0</v>
      </c>
      <c r="BN288" s="169">
        <f>'Нарххо 2024'!BN288</f>
        <v>15</v>
      </c>
    </row>
    <row r="289" spans="1:66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0</v>
      </c>
      <c r="BL289" s="135">
        <f>'Нарххо 2024'!BL289</f>
        <v>0</v>
      </c>
      <c r="BM289" s="135">
        <f>'Нарххо 2024'!BM289</f>
        <v>0</v>
      </c>
      <c r="BN289" s="169">
        <f>'Нарххо 2024'!BN289</f>
        <v>3.5</v>
      </c>
    </row>
    <row r="290" spans="1:66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0</v>
      </c>
      <c r="BL290" s="135">
        <f>'Нарххо 2024'!BL290</f>
        <v>0</v>
      </c>
      <c r="BM290" s="135">
        <f>'Нарххо 2024'!BM290</f>
        <v>0</v>
      </c>
      <c r="BN290" s="169">
        <f>'Нарххо 2024'!BN290</f>
        <v>3.5</v>
      </c>
    </row>
    <row r="291" spans="1:66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0</v>
      </c>
      <c r="BL291" s="135">
        <f>'Нарххо 2024'!BL291</f>
        <v>0</v>
      </c>
      <c r="BM291" s="135">
        <f>'Нарххо 2024'!BM291</f>
        <v>0</v>
      </c>
      <c r="BN291" s="169">
        <f>'Нарххо 2024'!BN291</f>
        <v>30</v>
      </c>
    </row>
    <row r="292" spans="1:66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0</v>
      </c>
      <c r="BL292" s="135">
        <f>'Нарххо 2024'!BL292</f>
        <v>0</v>
      </c>
      <c r="BM292" s="135">
        <f>'Нарххо 2024'!BM292</f>
        <v>0</v>
      </c>
      <c r="BN292" s="169">
        <f>'Нарххо 2024'!BN292</f>
        <v>8.1999999999999993</v>
      </c>
    </row>
    <row r="293" spans="1:66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0</v>
      </c>
      <c r="BL293" s="135">
        <f>'Нарххо 2024'!BL293</f>
        <v>0</v>
      </c>
      <c r="BM293" s="135">
        <f>'Нарххо 2024'!BM293</f>
        <v>0</v>
      </c>
      <c r="BN293" s="169">
        <f>'Нарххо 2024'!BN293</f>
        <v>10.6</v>
      </c>
    </row>
    <row r="294" spans="1:66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0</v>
      </c>
      <c r="BL294" s="135">
        <f>'Нарххо 2024'!BL294</f>
        <v>0</v>
      </c>
      <c r="BM294" s="135">
        <f>'Нарххо 2024'!BM294</f>
        <v>0</v>
      </c>
      <c r="BN294" s="169">
        <f>'Нарххо 2024'!BN294</f>
        <v>11.5</v>
      </c>
    </row>
    <row r="295" spans="1:66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</row>
    <row r="296" spans="1:66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0</v>
      </c>
      <c r="BL296" s="135">
        <f>'Нарххо 2024'!BL296</f>
        <v>0</v>
      </c>
      <c r="BM296" s="135">
        <f>'Нарххо 2024'!BM296</f>
        <v>0</v>
      </c>
      <c r="BN296" s="169">
        <f>'Нарххо 2024'!BN296</f>
        <v>10.84</v>
      </c>
    </row>
    <row r="297" spans="1:66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0</v>
      </c>
      <c r="BL297" s="135">
        <f>'Нарххо 2024'!BL297</f>
        <v>0</v>
      </c>
      <c r="BM297" s="135">
        <f>'Нарххо 2024'!BM297</f>
        <v>0</v>
      </c>
      <c r="BN297" s="169">
        <f>'Нарххо 2024'!BN297</f>
        <v>10.94</v>
      </c>
    </row>
    <row r="298" spans="1:6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</row>
    <row r="299" spans="1:6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</row>
    <row r="300" spans="1:6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</row>
    <row r="301" spans="1:66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</row>
    <row r="302" spans="1:66" ht="18" x14ac:dyDescent="0.25">
      <c r="A302" s="285" t="s">
        <v>200</v>
      </c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285"/>
      <c r="AM302" s="285"/>
      <c r="AN302" s="285"/>
      <c r="AO302" s="285"/>
      <c r="AP302" s="285"/>
      <c r="AQ302" s="285"/>
      <c r="AR302" s="285"/>
      <c r="AS302" s="285"/>
      <c r="AT302" s="285"/>
      <c r="AU302" s="285"/>
      <c r="AV302" s="285"/>
      <c r="AW302" s="285"/>
      <c r="AX302" s="285"/>
      <c r="AY302" s="285"/>
      <c r="AZ302" s="285"/>
      <c r="BA302" s="285"/>
      <c r="BB302" s="285"/>
      <c r="BC302" s="285"/>
      <c r="BD302" s="285"/>
      <c r="BE302" s="285"/>
      <c r="BF302" s="285"/>
      <c r="BG302" s="285"/>
      <c r="BH302" s="285"/>
      <c r="BI302" s="285"/>
      <c r="BJ302" s="285"/>
      <c r="BK302" s="285"/>
      <c r="BL302" s="285"/>
      <c r="BM302" s="285"/>
      <c r="BN302" s="285"/>
    </row>
    <row r="303" spans="1:66" x14ac:dyDescent="0.3">
      <c r="A303" s="217"/>
      <c r="B303" s="197"/>
      <c r="C303" s="282" t="s">
        <v>32</v>
      </c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G303" s="283"/>
      <c r="AH303" s="283"/>
      <c r="AI303" s="283"/>
      <c r="AJ303" s="283"/>
      <c r="AK303" s="283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AW303" s="283"/>
      <c r="AX303" s="283"/>
      <c r="AY303" s="283"/>
      <c r="AZ303" s="283"/>
      <c r="BA303" s="283"/>
      <c r="BB303" s="283"/>
      <c r="BC303" s="283"/>
      <c r="BD303" s="283"/>
      <c r="BE303" s="283"/>
      <c r="BF303" s="283"/>
      <c r="BG303" s="283"/>
      <c r="BH303" s="283"/>
      <c r="BI303" s="283"/>
      <c r="BJ303" s="283"/>
      <c r="BK303" s="283"/>
      <c r="BL303" s="283"/>
      <c r="BM303" s="283"/>
      <c r="BN303" s="284"/>
    </row>
    <row r="304" spans="1:66" ht="18.75" customHeight="1" x14ac:dyDescent="0.3">
      <c r="A304" s="218"/>
      <c r="B304" s="198"/>
      <c r="C304" s="276" t="s">
        <v>139</v>
      </c>
      <c r="D304" s="277"/>
      <c r="E304" s="277"/>
      <c r="F304" s="278"/>
      <c r="G304" s="272" t="s">
        <v>221</v>
      </c>
      <c r="H304" s="279" t="s">
        <v>139</v>
      </c>
      <c r="I304" s="280"/>
      <c r="J304" s="280"/>
      <c r="K304" s="281"/>
      <c r="L304" s="272" t="s">
        <v>221</v>
      </c>
      <c r="M304" s="279" t="s">
        <v>139</v>
      </c>
      <c r="N304" s="280"/>
      <c r="O304" s="280"/>
      <c r="P304" s="281"/>
      <c r="Q304" s="272" t="s">
        <v>221</v>
      </c>
      <c r="R304" s="279" t="s">
        <v>139</v>
      </c>
      <c r="S304" s="280"/>
      <c r="T304" s="280"/>
      <c r="U304" s="280"/>
      <c r="V304" s="281"/>
      <c r="W304" s="272" t="s">
        <v>221</v>
      </c>
      <c r="X304" s="279" t="s">
        <v>139</v>
      </c>
      <c r="Y304" s="280"/>
      <c r="Z304" s="280"/>
      <c r="AA304" s="280"/>
      <c r="AB304" s="272" t="s">
        <v>221</v>
      </c>
      <c r="AC304" s="279" t="s">
        <v>139</v>
      </c>
      <c r="AD304" s="280"/>
      <c r="AE304" s="280"/>
      <c r="AF304" s="280"/>
      <c r="AG304" s="272" t="s">
        <v>221</v>
      </c>
      <c r="AH304" s="279" t="s">
        <v>139</v>
      </c>
      <c r="AI304" s="280"/>
      <c r="AJ304" s="280"/>
      <c r="AK304" s="280"/>
      <c r="AL304" s="280"/>
      <c r="AM304" s="272" t="s">
        <v>221</v>
      </c>
      <c r="AN304" s="279" t="s">
        <v>139</v>
      </c>
      <c r="AO304" s="280"/>
      <c r="AP304" s="280"/>
      <c r="AQ304" s="280"/>
      <c r="AR304" s="272" t="s">
        <v>221</v>
      </c>
      <c r="AS304" s="279" t="s">
        <v>139</v>
      </c>
      <c r="AT304" s="280"/>
      <c r="AU304" s="280"/>
      <c r="AV304" s="280"/>
      <c r="AW304" s="253"/>
      <c r="AX304" s="272" t="s">
        <v>221</v>
      </c>
      <c r="AY304" s="279" t="s">
        <v>139</v>
      </c>
      <c r="AZ304" s="280"/>
      <c r="BA304" s="280"/>
      <c r="BB304" s="280"/>
      <c r="BC304" s="272" t="s">
        <v>221</v>
      </c>
      <c r="BD304" s="279" t="s">
        <v>139</v>
      </c>
      <c r="BE304" s="280"/>
      <c r="BF304" s="280"/>
      <c r="BG304" s="280"/>
      <c r="BH304" s="272" t="s">
        <v>221</v>
      </c>
      <c r="BI304" s="279" t="s">
        <v>139</v>
      </c>
      <c r="BJ304" s="280"/>
      <c r="BK304" s="280"/>
      <c r="BL304" s="280"/>
      <c r="BM304" s="281"/>
      <c r="BN304" s="272" t="s">
        <v>221</v>
      </c>
    </row>
    <row r="305" spans="1:66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3"/>
      <c r="H305" s="138" t="s">
        <v>141</v>
      </c>
      <c r="I305" s="138" t="s">
        <v>142</v>
      </c>
      <c r="J305" s="138" t="s">
        <v>143</v>
      </c>
      <c r="K305" s="138" t="s">
        <v>144</v>
      </c>
      <c r="L305" s="273"/>
      <c r="M305" s="138" t="s">
        <v>145</v>
      </c>
      <c r="N305" s="138" t="s">
        <v>146</v>
      </c>
      <c r="O305" s="138" t="s">
        <v>147</v>
      </c>
      <c r="P305" s="138" t="s">
        <v>148</v>
      </c>
      <c r="Q305" s="273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3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73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3"/>
    </row>
    <row r="306" spans="1:66" ht="18" x14ac:dyDescent="0.25">
      <c r="A306" s="274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</row>
    <row r="307" spans="1:66" ht="18" x14ac:dyDescent="0.25">
      <c r="A307" s="275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0</v>
      </c>
      <c r="BL307" s="135">
        <f>'Нарххо 2024'!BL307</f>
        <v>0</v>
      </c>
      <c r="BM307" s="135">
        <f>'Нарххо 2024'!BM307</f>
        <v>0</v>
      </c>
      <c r="BN307" s="169">
        <f>'Нарххо 2024'!BN307</f>
        <v>3.5</v>
      </c>
    </row>
    <row r="308" spans="1:66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0</v>
      </c>
      <c r="BL308" s="135">
        <f>'Нарххо 2024'!BL308</f>
        <v>0</v>
      </c>
      <c r="BM308" s="135">
        <f>'Нарххо 2024'!BM308</f>
        <v>0</v>
      </c>
      <c r="BN308" s="169">
        <f>'Нарххо 2024'!BN308</f>
        <v>3</v>
      </c>
    </row>
    <row r="309" spans="1:66" ht="18" x14ac:dyDescent="0.25">
      <c r="A309" s="274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</row>
    <row r="310" spans="1:66" ht="18" x14ac:dyDescent="0.25">
      <c r="A310" s="275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0</v>
      </c>
      <c r="BL310" s="135">
        <f>'Нарххо 2024'!BL310</f>
        <v>0</v>
      </c>
      <c r="BM310" s="135">
        <f>'Нарххо 2024'!BM310</f>
        <v>0</v>
      </c>
      <c r="BN310" s="169">
        <f>'Нарххо 2024'!BN310</f>
        <v>1.8</v>
      </c>
    </row>
    <row r="311" spans="1:66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0</v>
      </c>
      <c r="BL311" s="135">
        <f>'Нарххо 2024'!BL311</f>
        <v>0</v>
      </c>
      <c r="BM311" s="135">
        <f>'Нарххо 2024'!BM311</f>
        <v>0</v>
      </c>
      <c r="BN311" s="169">
        <f>'Нарххо 2024'!BN311</f>
        <v>2.5</v>
      </c>
    </row>
    <row r="312" spans="1:66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0</v>
      </c>
      <c r="BL312" s="135">
        <f>'Нарххо 2024'!BL312</f>
        <v>0</v>
      </c>
      <c r="BM312" s="135">
        <f>'Нарххо 2024'!BM312</f>
        <v>0</v>
      </c>
      <c r="BN312" s="169">
        <f>'Нарххо 2024'!BN312</f>
        <v>15</v>
      </c>
    </row>
    <row r="313" spans="1:66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0</v>
      </c>
      <c r="BL313" s="135">
        <f>'Нарххо 2024'!BL313</f>
        <v>0</v>
      </c>
      <c r="BM313" s="135">
        <f>'Нарххо 2024'!BM313</f>
        <v>0</v>
      </c>
      <c r="BN313" s="169">
        <f>'Нарххо 2024'!BN313</f>
        <v>10</v>
      </c>
    </row>
    <row r="314" spans="1:66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0</v>
      </c>
      <c r="BL314" s="135">
        <f>'Нарххо 2024'!BL314</f>
        <v>0</v>
      </c>
      <c r="BM314" s="135">
        <f>'Нарххо 2024'!BM314</f>
        <v>0</v>
      </c>
      <c r="BN314" s="169">
        <f>'Нарххо 2024'!BN314</f>
        <v>8</v>
      </c>
    </row>
    <row r="315" spans="1:66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0</v>
      </c>
      <c r="BL315" s="135">
        <f>'Нарххо 2024'!BL315</f>
        <v>0</v>
      </c>
      <c r="BM315" s="135">
        <f>'Нарххо 2024'!BM315</f>
        <v>0</v>
      </c>
      <c r="BN315" s="169">
        <f>'Нарххо 2024'!BN315</f>
        <v>17</v>
      </c>
    </row>
    <row r="316" spans="1:66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0</v>
      </c>
      <c r="BL316" s="135">
        <f>'Нарххо 2024'!BL316</f>
        <v>0</v>
      </c>
      <c r="BM316" s="135">
        <f>'Нарххо 2024'!BM316</f>
        <v>0</v>
      </c>
      <c r="BN316" s="169">
        <f>'Нарххо 2024'!BN316</f>
        <v>13.5</v>
      </c>
    </row>
    <row r="317" spans="1:66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0</v>
      </c>
      <c r="BL317" s="135">
        <f>'Нарххо 2024'!BL317</f>
        <v>0</v>
      </c>
      <c r="BM317" s="135">
        <f>'Нарххо 2024'!BM317</f>
        <v>0</v>
      </c>
      <c r="BN317" s="169">
        <f>'Нарххо 2024'!BN317</f>
        <v>14</v>
      </c>
    </row>
    <row r="318" spans="1:66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0</v>
      </c>
      <c r="BL318" s="135">
        <f>'Нарххо 2024'!BL318</f>
        <v>0</v>
      </c>
      <c r="BM318" s="135">
        <f>'Нарххо 2024'!BM318</f>
        <v>0</v>
      </c>
      <c r="BN318" s="169">
        <f>'Нарххо 2024'!BN318</f>
        <v>85</v>
      </c>
    </row>
    <row r="319" spans="1:66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0</v>
      </c>
      <c r="BL319" s="135">
        <f>'Нарххо 2024'!BL319</f>
        <v>0</v>
      </c>
      <c r="BM319" s="135">
        <f>'Нарххо 2024'!BM319</f>
        <v>0</v>
      </c>
      <c r="BN319" s="169">
        <f>'Нарххо 2024'!BN319</f>
        <v>100</v>
      </c>
    </row>
    <row r="320" spans="1:66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0</v>
      </c>
      <c r="BL320" s="135">
        <f>'Нарххо 2024'!BL320</f>
        <v>0</v>
      </c>
      <c r="BM320" s="135">
        <f>'Нарххо 2024'!BM320</f>
        <v>0</v>
      </c>
      <c r="BN320" s="169">
        <f>'Нарххо 2024'!BN320</f>
        <v>6</v>
      </c>
    </row>
    <row r="321" spans="1:66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0</v>
      </c>
      <c r="BL321" s="135">
        <f>'Нарххо 2024'!BL321</f>
        <v>0</v>
      </c>
      <c r="BM321" s="135">
        <f>'Нарххо 2024'!BM321</f>
        <v>0</v>
      </c>
      <c r="BN321" s="169">
        <f>'Нарххо 2024'!BN321</f>
        <v>11</v>
      </c>
    </row>
    <row r="322" spans="1:66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0</v>
      </c>
      <c r="BL322" s="135">
        <f>'Нарххо 2024'!BL322</f>
        <v>0</v>
      </c>
      <c r="BM322" s="135">
        <f>'Нарххо 2024'!BM322</f>
        <v>0</v>
      </c>
      <c r="BN322" s="169">
        <f>'Нарххо 2024'!BN322</f>
        <v>10</v>
      </c>
    </row>
    <row r="323" spans="1:66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0</v>
      </c>
      <c r="BL323" s="135">
        <f>'Нарххо 2024'!BL323</f>
        <v>0</v>
      </c>
      <c r="BM323" s="135">
        <f>'Нарххо 2024'!BM323</f>
        <v>0</v>
      </c>
      <c r="BN323" s="169">
        <f>'Нарххо 2024'!BN323</f>
        <v>40</v>
      </c>
    </row>
    <row r="324" spans="1:66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0</v>
      </c>
      <c r="BL324" s="135">
        <f>'Нарххо 2024'!BL324</f>
        <v>0</v>
      </c>
      <c r="BM324" s="135">
        <f>'Нарххо 2024'!BM324</f>
        <v>0</v>
      </c>
      <c r="BN324" s="169">
        <f>'Нарххо 2024'!BN324</f>
        <v>53</v>
      </c>
    </row>
    <row r="325" spans="1:66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0</v>
      </c>
      <c r="BL325" s="135">
        <f>'Нарххо 2024'!BL325</f>
        <v>0</v>
      </c>
      <c r="BM325" s="135">
        <f>'Нарххо 2024'!BM325</f>
        <v>0</v>
      </c>
      <c r="BN325" s="169">
        <f>'Нарххо 2024'!BN325</f>
        <v>4.5999999999999996</v>
      </c>
    </row>
    <row r="326" spans="1:66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0</v>
      </c>
      <c r="BL326" s="135">
        <f>'Нарххо 2024'!BL326</f>
        <v>0</v>
      </c>
      <c r="BM326" s="135">
        <f>'Нарххо 2024'!BM326</f>
        <v>0</v>
      </c>
      <c r="BN326" s="169">
        <f>'Нарххо 2024'!BN326</f>
        <v>4</v>
      </c>
    </row>
    <row r="327" spans="1:66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0</v>
      </c>
      <c r="BL327" s="135">
        <f>'Нарххо 2024'!BL327</f>
        <v>0</v>
      </c>
      <c r="BM327" s="135">
        <f>'Нарххо 2024'!BM327</f>
        <v>0</v>
      </c>
      <c r="BN327" s="169">
        <f>'Нарххо 2024'!BN327</f>
        <v>3.8</v>
      </c>
    </row>
    <row r="328" spans="1:66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0</v>
      </c>
      <c r="BL328" s="135">
        <f>'Нарххо 2024'!BL328</f>
        <v>0</v>
      </c>
      <c r="BM328" s="135">
        <f>'Нарххо 2024'!BM328</f>
        <v>0</v>
      </c>
      <c r="BN328" s="169">
        <f>'Нарххо 2024'!BN328</f>
        <v>17</v>
      </c>
    </row>
    <row r="329" spans="1:66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0</v>
      </c>
      <c r="BL329" s="135">
        <f>'Нарххо 2024'!BL329</f>
        <v>0</v>
      </c>
      <c r="BM329" s="135">
        <f>'Нарххо 2024'!BM329</f>
        <v>0</v>
      </c>
      <c r="BN329" s="169">
        <f>'Нарххо 2024'!BN329</f>
        <v>18</v>
      </c>
    </row>
    <row r="330" spans="1:66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0</v>
      </c>
      <c r="BL330" s="135">
        <f>'Нарххо 2024'!BL330</f>
        <v>0</v>
      </c>
      <c r="BM330" s="135">
        <f>'Нарххо 2024'!BM330</f>
        <v>0</v>
      </c>
      <c r="BN330" s="169">
        <f>'Нарххо 2024'!BN330</f>
        <v>15</v>
      </c>
    </row>
    <row r="331" spans="1:66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0</v>
      </c>
      <c r="BL331" s="135">
        <f>'Нарххо 2024'!BL331</f>
        <v>0</v>
      </c>
      <c r="BM331" s="135">
        <f>'Нарххо 2024'!BM331</f>
        <v>0</v>
      </c>
      <c r="BN331" s="169">
        <f>'Нарххо 2024'!BN331</f>
        <v>3.7</v>
      </c>
    </row>
    <row r="332" spans="1:66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0</v>
      </c>
      <c r="BL332" s="135">
        <f>'Нарххо 2024'!BL332</f>
        <v>0</v>
      </c>
      <c r="BM332" s="135">
        <f>'Нарххо 2024'!BM332</f>
        <v>0</v>
      </c>
      <c r="BN332" s="169">
        <f>'Нарххо 2024'!BN332</f>
        <v>3</v>
      </c>
    </row>
    <row r="333" spans="1:66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0</v>
      </c>
      <c r="BL333" s="135">
        <f>'Нарххо 2024'!BL333</f>
        <v>0</v>
      </c>
      <c r="BM333" s="135">
        <f>'Нарххо 2024'!BM333</f>
        <v>0</v>
      </c>
      <c r="BN333" s="169">
        <f>'Нарххо 2024'!BN333</f>
        <v>32</v>
      </c>
    </row>
    <row r="334" spans="1:66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0</v>
      </c>
      <c r="BL334" s="135">
        <f>'Нарххо 2024'!BL334</f>
        <v>0</v>
      </c>
      <c r="BM334" s="135">
        <f>'Нарххо 2024'!BM334</f>
        <v>0</v>
      </c>
      <c r="BN334" s="169">
        <f>'Нарххо 2024'!BN334</f>
        <v>8.1999999999999993</v>
      </c>
    </row>
    <row r="335" spans="1:66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0</v>
      </c>
      <c r="BL335" s="135">
        <f>'Нарххо 2024'!BL335</f>
        <v>0</v>
      </c>
      <c r="BM335" s="135">
        <f>'Нарххо 2024'!BM335</f>
        <v>0</v>
      </c>
      <c r="BN335" s="169">
        <f>'Нарххо 2024'!BN335</f>
        <v>10.5</v>
      </c>
    </row>
    <row r="336" spans="1:66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0</v>
      </c>
      <c r="BL336" s="135">
        <f>'Нарххо 2024'!BL336</f>
        <v>0</v>
      </c>
      <c r="BM336" s="135">
        <f>'Нарххо 2024'!BM336</f>
        <v>0</v>
      </c>
      <c r="BN336" s="169">
        <f>'Нарххо 2024'!BN336</f>
        <v>9.6999999999999993</v>
      </c>
    </row>
    <row r="337" spans="1:66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</row>
    <row r="338" spans="1:66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0</v>
      </c>
      <c r="BL338" s="135">
        <f>'Нарххо 2024'!BL338</f>
        <v>0</v>
      </c>
      <c r="BM338" s="135">
        <f>'Нарххо 2024'!BM338</f>
        <v>0</v>
      </c>
      <c r="BN338" s="169">
        <f>'Нарххо 2024'!BN338</f>
        <v>10.84</v>
      </c>
    </row>
    <row r="339" spans="1:66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0</v>
      </c>
      <c r="BL339" s="135">
        <f>'Нарххо 2024'!BL339</f>
        <v>0</v>
      </c>
      <c r="BM339" s="135">
        <f>'Нарххо 2024'!BM339</f>
        <v>0</v>
      </c>
      <c r="BN339" s="169">
        <f>'Нарххо 2024'!BN339</f>
        <v>10.94</v>
      </c>
    </row>
    <row r="340" spans="1:6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</row>
    <row r="341" spans="1:6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</row>
    <row r="342" spans="1:6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</row>
    <row r="343" spans="1:66" ht="18" x14ac:dyDescent="0.25">
      <c r="A343" s="285" t="s">
        <v>200</v>
      </c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5"/>
      <c r="AV343" s="285"/>
      <c r="AW343" s="285"/>
      <c r="AX343" s="285"/>
      <c r="AY343" s="285"/>
      <c r="AZ343" s="285"/>
      <c r="BA343" s="285"/>
      <c r="BB343" s="285"/>
      <c r="BC343" s="285"/>
      <c r="BD343" s="285"/>
      <c r="BE343" s="285"/>
      <c r="BF343" s="285"/>
      <c r="BG343" s="285"/>
      <c r="BH343" s="285"/>
      <c r="BI343" s="285"/>
      <c r="BJ343" s="285"/>
      <c r="BK343" s="285"/>
      <c r="BL343" s="285"/>
      <c r="BM343" s="285"/>
      <c r="BN343" s="285"/>
    </row>
    <row r="344" spans="1:66" x14ac:dyDescent="0.3">
      <c r="A344" s="217"/>
      <c r="B344" s="197"/>
      <c r="C344" s="282" t="s">
        <v>33</v>
      </c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  <c r="AC344" s="283"/>
      <c r="AD344" s="283"/>
      <c r="AE344" s="283"/>
      <c r="AF344" s="283"/>
      <c r="AG344" s="283"/>
      <c r="AH344" s="283"/>
      <c r="AI344" s="283"/>
      <c r="AJ344" s="283"/>
      <c r="AK344" s="283"/>
      <c r="AL344" s="283"/>
      <c r="AM344" s="283"/>
      <c r="AN344" s="283"/>
      <c r="AO344" s="283"/>
      <c r="AP344" s="283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4"/>
    </row>
    <row r="345" spans="1:66" ht="18.75" customHeight="1" x14ac:dyDescent="0.3">
      <c r="A345" s="218"/>
      <c r="B345" s="198"/>
      <c r="C345" s="276" t="s">
        <v>139</v>
      </c>
      <c r="D345" s="277"/>
      <c r="E345" s="277"/>
      <c r="F345" s="278"/>
      <c r="G345" s="272" t="s">
        <v>221</v>
      </c>
      <c r="H345" s="279" t="s">
        <v>139</v>
      </c>
      <c r="I345" s="280"/>
      <c r="J345" s="280"/>
      <c r="K345" s="281"/>
      <c r="L345" s="272" t="s">
        <v>221</v>
      </c>
      <c r="M345" s="279" t="s">
        <v>139</v>
      </c>
      <c r="N345" s="280"/>
      <c r="O345" s="280"/>
      <c r="P345" s="281"/>
      <c r="Q345" s="272" t="s">
        <v>221</v>
      </c>
      <c r="R345" s="279" t="s">
        <v>139</v>
      </c>
      <c r="S345" s="280"/>
      <c r="T345" s="280"/>
      <c r="U345" s="280"/>
      <c r="V345" s="281"/>
      <c r="W345" s="272" t="s">
        <v>221</v>
      </c>
      <c r="X345" s="279" t="s">
        <v>139</v>
      </c>
      <c r="Y345" s="280"/>
      <c r="Z345" s="280"/>
      <c r="AA345" s="280"/>
      <c r="AB345" s="272" t="s">
        <v>221</v>
      </c>
      <c r="AC345" s="279" t="s">
        <v>139</v>
      </c>
      <c r="AD345" s="280"/>
      <c r="AE345" s="280"/>
      <c r="AF345" s="280"/>
      <c r="AG345" s="272" t="s">
        <v>221</v>
      </c>
      <c r="AH345" s="279" t="s">
        <v>139</v>
      </c>
      <c r="AI345" s="280"/>
      <c r="AJ345" s="280"/>
      <c r="AK345" s="280"/>
      <c r="AL345" s="280"/>
      <c r="AM345" s="272" t="s">
        <v>221</v>
      </c>
      <c r="AN345" s="279" t="s">
        <v>139</v>
      </c>
      <c r="AO345" s="280"/>
      <c r="AP345" s="280"/>
      <c r="AQ345" s="280"/>
      <c r="AR345" s="272" t="s">
        <v>221</v>
      </c>
      <c r="AS345" s="279" t="s">
        <v>139</v>
      </c>
      <c r="AT345" s="280"/>
      <c r="AU345" s="280"/>
      <c r="AV345" s="280"/>
      <c r="AW345" s="253"/>
      <c r="AX345" s="272" t="s">
        <v>221</v>
      </c>
      <c r="AY345" s="279" t="s">
        <v>139</v>
      </c>
      <c r="AZ345" s="280"/>
      <c r="BA345" s="280"/>
      <c r="BB345" s="280"/>
      <c r="BC345" s="272" t="s">
        <v>221</v>
      </c>
      <c r="BD345" s="279" t="s">
        <v>139</v>
      </c>
      <c r="BE345" s="280"/>
      <c r="BF345" s="280"/>
      <c r="BG345" s="280"/>
      <c r="BH345" s="272" t="s">
        <v>221</v>
      </c>
      <c r="BI345" s="279" t="s">
        <v>139</v>
      </c>
      <c r="BJ345" s="280"/>
      <c r="BK345" s="280"/>
      <c r="BL345" s="280"/>
      <c r="BM345" s="281"/>
      <c r="BN345" s="272" t="s">
        <v>221</v>
      </c>
    </row>
    <row r="346" spans="1:66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3"/>
      <c r="H346" s="138" t="s">
        <v>141</v>
      </c>
      <c r="I346" s="138" t="s">
        <v>142</v>
      </c>
      <c r="J346" s="138" t="s">
        <v>143</v>
      </c>
      <c r="K346" s="138" t="s">
        <v>144</v>
      </c>
      <c r="L346" s="273"/>
      <c r="M346" s="138" t="s">
        <v>145</v>
      </c>
      <c r="N346" s="138" t="s">
        <v>146</v>
      </c>
      <c r="O346" s="138" t="s">
        <v>147</v>
      </c>
      <c r="P346" s="138" t="s">
        <v>148</v>
      </c>
      <c r="Q346" s="273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3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73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3"/>
    </row>
    <row r="347" spans="1:66" ht="18" x14ac:dyDescent="0.25">
      <c r="A347" s="274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</row>
    <row r="348" spans="1:66" ht="18" x14ac:dyDescent="0.25">
      <c r="A348" s="275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0</v>
      </c>
      <c r="BL348" s="135">
        <f>'Нарххо 2024'!BL348</f>
        <v>0</v>
      </c>
      <c r="BM348" s="135">
        <f>'Нарххо 2024'!BM348</f>
        <v>0</v>
      </c>
      <c r="BN348" s="169">
        <f>'Нарххо 2024'!BN348</f>
        <v>4.5</v>
      </c>
    </row>
    <row r="349" spans="1:66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0</v>
      </c>
      <c r="BL349" s="135">
        <f>'Нарххо 2024'!BL349</f>
        <v>0</v>
      </c>
      <c r="BM349" s="135">
        <f>'Нарххо 2024'!BM349</f>
        <v>0</v>
      </c>
      <c r="BN349" s="169">
        <f>'Нарххо 2024'!BN349</f>
        <v>3</v>
      </c>
    </row>
    <row r="350" spans="1:66" ht="18" x14ac:dyDescent="0.25">
      <c r="A350" s="274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</row>
    <row r="351" spans="1:66" ht="18" x14ac:dyDescent="0.25">
      <c r="A351" s="275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0</v>
      </c>
      <c r="BL351" s="135">
        <f>'Нарххо 2024'!BL351</f>
        <v>0</v>
      </c>
      <c r="BM351" s="135">
        <f>'Нарххо 2024'!BM351</f>
        <v>0</v>
      </c>
      <c r="BN351" s="169">
        <f>'Нарххо 2024'!BN351</f>
        <v>2</v>
      </c>
    </row>
    <row r="352" spans="1:66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0</v>
      </c>
      <c r="BL352" s="135">
        <f>'Нарххо 2024'!BL352</f>
        <v>0</v>
      </c>
      <c r="BM352" s="135">
        <f>'Нарххо 2024'!BM352</f>
        <v>0</v>
      </c>
      <c r="BN352" s="169">
        <f>'Нарххо 2024'!BN352</f>
        <v>2</v>
      </c>
    </row>
    <row r="353" spans="1:66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0</v>
      </c>
      <c r="BL353" s="135">
        <f>'Нарххо 2024'!BL353</f>
        <v>0</v>
      </c>
      <c r="BM353" s="135">
        <f>'Нарххо 2024'!BM353</f>
        <v>0</v>
      </c>
      <c r="BN353" s="169">
        <f>'Нарххо 2024'!BN353</f>
        <v>15.5</v>
      </c>
    </row>
    <row r="354" spans="1:66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0</v>
      </c>
      <c r="BL354" s="135">
        <f>'Нарххо 2024'!BL354</f>
        <v>0</v>
      </c>
      <c r="BM354" s="135">
        <f>'Нарххо 2024'!BM354</f>
        <v>0</v>
      </c>
      <c r="BN354" s="169">
        <f>'Нарххо 2024'!BN354</f>
        <v>13.5</v>
      </c>
    </row>
    <row r="355" spans="1:66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0</v>
      </c>
      <c r="BL355" s="135">
        <f>'Нарххо 2024'!BL355</f>
        <v>0</v>
      </c>
      <c r="BM355" s="135">
        <f>'Нарххо 2024'!BM355</f>
        <v>0</v>
      </c>
      <c r="BN355" s="169">
        <f>'Нарххо 2024'!BN355</f>
        <v>5</v>
      </c>
    </row>
    <row r="356" spans="1:66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0</v>
      </c>
      <c r="BL356" s="135">
        <f>'Нарххо 2024'!BL356</f>
        <v>0</v>
      </c>
      <c r="BM356" s="135">
        <f>'Нарххо 2024'!BM356</f>
        <v>0</v>
      </c>
      <c r="BN356" s="169">
        <f>'Нарххо 2024'!BN356</f>
        <v>19</v>
      </c>
    </row>
    <row r="357" spans="1:66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0</v>
      </c>
      <c r="BL357" s="135">
        <f>'Нарххо 2024'!BL357</f>
        <v>0</v>
      </c>
      <c r="BM357" s="135">
        <f>'Нарххо 2024'!BM357</f>
        <v>0</v>
      </c>
      <c r="BN357" s="169">
        <f>'Нарххо 2024'!BN357</f>
        <v>15</v>
      </c>
    </row>
    <row r="358" spans="1:66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0</v>
      </c>
      <c r="BL358" s="135">
        <f>'Нарххо 2024'!BL358</f>
        <v>0</v>
      </c>
      <c r="BM358" s="135">
        <f>'Нарххо 2024'!BM358</f>
        <v>0</v>
      </c>
      <c r="BN358" s="169">
        <f>'Нарххо 2024'!BN358</f>
        <v>16</v>
      </c>
    </row>
    <row r="359" spans="1:66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0</v>
      </c>
      <c r="BL359" s="135">
        <f>'Нарххо 2024'!BL359</f>
        <v>0</v>
      </c>
      <c r="BM359" s="135">
        <f>'Нарххо 2024'!BM359</f>
        <v>0</v>
      </c>
      <c r="BN359" s="169">
        <f>'Нарххо 2024'!BN359</f>
        <v>90</v>
      </c>
    </row>
    <row r="360" spans="1:66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0</v>
      </c>
      <c r="BL360" s="135">
        <f>'Нарххо 2024'!BL360</f>
        <v>0</v>
      </c>
      <c r="BM360" s="135">
        <f>'Нарххо 2024'!BM360</f>
        <v>0</v>
      </c>
      <c r="BN360" s="169">
        <f>'Нарххо 2024'!BN360</f>
        <v>90</v>
      </c>
    </row>
    <row r="361" spans="1:66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0</v>
      </c>
      <c r="BL361" s="135">
        <f>'Нарххо 2024'!BL361</f>
        <v>0</v>
      </c>
      <c r="BM361" s="135">
        <f>'Нарххо 2024'!BM361</f>
        <v>0</v>
      </c>
      <c r="BN361" s="169">
        <f>'Нарххо 2024'!BN361</f>
        <v>5</v>
      </c>
    </row>
    <row r="362" spans="1:66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0</v>
      </c>
      <c r="BL362" s="135">
        <f>'Нарххо 2024'!BL362</f>
        <v>0</v>
      </c>
      <c r="BM362" s="135">
        <f>'Нарххо 2024'!BM362</f>
        <v>0</v>
      </c>
      <c r="BN362" s="169">
        <f>'Нарххо 2024'!BN362</f>
        <v>12</v>
      </c>
    </row>
    <row r="363" spans="1:66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0</v>
      </c>
      <c r="BL363" s="135">
        <f>'Нарххо 2024'!BL363</f>
        <v>0</v>
      </c>
      <c r="BM363" s="135">
        <f>'Нарххо 2024'!BM363</f>
        <v>0</v>
      </c>
      <c r="BN363" s="169">
        <f>'Нарххо 2024'!BN363</f>
        <v>11</v>
      </c>
    </row>
    <row r="364" spans="1:66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0</v>
      </c>
      <c r="BL364" s="135">
        <f>'Нарххо 2024'!BL364</f>
        <v>0</v>
      </c>
      <c r="BM364" s="135">
        <f>'Нарххо 2024'!BM364</f>
        <v>0</v>
      </c>
      <c r="BN364" s="169">
        <f>'Нарххо 2024'!BN364</f>
        <v>42</v>
      </c>
    </row>
    <row r="365" spans="1:66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0</v>
      </c>
      <c r="BL365" s="135">
        <f>'Нарххо 2024'!BL365</f>
        <v>0</v>
      </c>
      <c r="BM365" s="135">
        <f>'Нарххо 2024'!BM365</f>
        <v>0</v>
      </c>
      <c r="BN365" s="169">
        <f>'Нарххо 2024'!BN365</f>
        <v>44</v>
      </c>
    </row>
    <row r="366" spans="1:66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0</v>
      </c>
      <c r="BL366" s="135">
        <f>'Нарххо 2024'!BL366</f>
        <v>0</v>
      </c>
      <c r="BM366" s="135">
        <f>'Нарххо 2024'!BM366</f>
        <v>0</v>
      </c>
      <c r="BN366" s="169">
        <f>'Нарххо 2024'!BN366</f>
        <v>4.8</v>
      </c>
    </row>
    <row r="367" spans="1:66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0</v>
      </c>
      <c r="BL367" s="135">
        <f>'Нарххо 2024'!BL367</f>
        <v>0</v>
      </c>
      <c r="BM367" s="135">
        <f>'Нарххо 2024'!BM367</f>
        <v>0</v>
      </c>
      <c r="BN367" s="169">
        <f>'Нарххо 2024'!BN367</f>
        <v>4.22</v>
      </c>
    </row>
    <row r="368" spans="1:66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0</v>
      </c>
      <c r="BL368" s="135">
        <f>'Нарххо 2024'!BL368</f>
        <v>0</v>
      </c>
      <c r="BM368" s="135">
        <f>'Нарххо 2024'!BM368</f>
        <v>0</v>
      </c>
      <c r="BN368" s="169">
        <f>'Нарххо 2024'!BN368</f>
        <v>3.3</v>
      </c>
    </row>
    <row r="369" spans="1:66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0</v>
      </c>
      <c r="BL369" s="135">
        <f>'Нарххо 2024'!BL369</f>
        <v>0</v>
      </c>
      <c r="BM369" s="135">
        <f>'Нарххо 2024'!BM369</f>
        <v>0</v>
      </c>
      <c r="BN369" s="169">
        <f>'Нарххо 2024'!BN369</f>
        <v>18</v>
      </c>
    </row>
    <row r="370" spans="1:66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0</v>
      </c>
      <c r="BL370" s="135">
        <f>'Нарххо 2024'!BL370</f>
        <v>0</v>
      </c>
      <c r="BM370" s="135">
        <f>'Нарххо 2024'!BM370</f>
        <v>0</v>
      </c>
      <c r="BN370" s="169">
        <f>'Нарххо 2024'!BN370</f>
        <v>19</v>
      </c>
    </row>
    <row r="371" spans="1:66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0</v>
      </c>
      <c r="BL371" s="135">
        <f>'Нарххо 2024'!BL371</f>
        <v>0</v>
      </c>
      <c r="BM371" s="135">
        <f>'Нарххо 2024'!BM371</f>
        <v>0</v>
      </c>
      <c r="BN371" s="169">
        <f>'Нарххо 2024'!BN371</f>
        <v>16</v>
      </c>
    </row>
    <row r="372" spans="1:66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0</v>
      </c>
      <c r="BL372" s="135">
        <f>'Нарххо 2024'!BL372</f>
        <v>0</v>
      </c>
      <c r="BM372" s="135">
        <f>'Нарххо 2024'!BM372</f>
        <v>0</v>
      </c>
      <c r="BN372" s="169">
        <f>'Нарххо 2024'!BN372</f>
        <v>3.5</v>
      </c>
    </row>
    <row r="373" spans="1:66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0</v>
      </c>
      <c r="BL373" s="135">
        <f>'Нарххо 2024'!BL373</f>
        <v>0</v>
      </c>
      <c r="BM373" s="135">
        <f>'Нарххо 2024'!BM373</f>
        <v>0</v>
      </c>
      <c r="BN373" s="169">
        <f>'Нарххо 2024'!BN373</f>
        <v>3</v>
      </c>
    </row>
    <row r="374" spans="1:66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0</v>
      </c>
      <c r="BL374" s="135">
        <f>'Нарххо 2024'!BL374</f>
        <v>0</v>
      </c>
      <c r="BM374" s="135">
        <f>'Нарххо 2024'!BM374</f>
        <v>0</v>
      </c>
      <c r="BN374" s="169">
        <f>'Нарххо 2024'!BN374</f>
        <v>28</v>
      </c>
    </row>
    <row r="375" spans="1:66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0</v>
      </c>
      <c r="BL375" s="135">
        <f>'Нарххо 2024'!BL375</f>
        <v>0</v>
      </c>
      <c r="BM375" s="135">
        <f>'Нарххо 2024'!BM375</f>
        <v>0</v>
      </c>
      <c r="BN375" s="169">
        <f>'Нарххо 2024'!BN375</f>
        <v>8.1</v>
      </c>
    </row>
    <row r="376" spans="1:66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0</v>
      </c>
      <c r="BL376" s="135">
        <f>'Нарххо 2024'!BL376</f>
        <v>0</v>
      </c>
      <c r="BM376" s="135">
        <f>'Нарххо 2024'!BM376</f>
        <v>0</v>
      </c>
      <c r="BN376" s="169">
        <f>'Нарххо 2024'!BN376</f>
        <v>10.8</v>
      </c>
    </row>
    <row r="377" spans="1:66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0</v>
      </c>
      <c r="BL377" s="135">
        <f>'Нарххо 2024'!BL377</f>
        <v>0</v>
      </c>
      <c r="BM377" s="135">
        <f>'Нарххо 2024'!BM377</f>
        <v>0</v>
      </c>
      <c r="BN377" s="169">
        <f>'Нарххо 2024'!BN377</f>
        <v>11.6</v>
      </c>
    </row>
    <row r="378" spans="1:66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</row>
    <row r="379" spans="1:66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0</v>
      </c>
      <c r="BL379" s="135">
        <f>'Нарххо 2024'!BL379</f>
        <v>0</v>
      </c>
      <c r="BM379" s="135">
        <f>'Нарххо 2024'!BM379</f>
        <v>0</v>
      </c>
      <c r="BN379" s="169">
        <f>'Нарххо 2024'!BN379</f>
        <v>10.84</v>
      </c>
    </row>
    <row r="380" spans="1:66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0</v>
      </c>
      <c r="BL380" s="135">
        <f>'Нарххо 2024'!BL380</f>
        <v>0</v>
      </c>
      <c r="BM380" s="135">
        <f>'Нарххо 2024'!BM380</f>
        <v>0</v>
      </c>
      <c r="BN380" s="169">
        <f>'Нарххо 2024'!BN380</f>
        <v>10.94</v>
      </c>
    </row>
    <row r="381" spans="1:6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</row>
    <row r="382" spans="1:6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</row>
    <row r="383" spans="1:6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</row>
    <row r="384" spans="1:66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</row>
    <row r="385" spans="1:66" ht="18" x14ac:dyDescent="0.25">
      <c r="A385" s="285" t="s">
        <v>200</v>
      </c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285"/>
      <c r="AM385" s="285"/>
      <c r="AN385" s="285"/>
      <c r="AO385" s="285"/>
      <c r="AP385" s="285"/>
      <c r="AQ385" s="285"/>
      <c r="AR385" s="285"/>
      <c r="AS385" s="285"/>
      <c r="AT385" s="285"/>
      <c r="AU385" s="285"/>
      <c r="AV385" s="285"/>
      <c r="AW385" s="285"/>
      <c r="AX385" s="285"/>
      <c r="AY385" s="285"/>
      <c r="AZ385" s="285"/>
      <c r="BA385" s="285"/>
      <c r="BB385" s="285"/>
      <c r="BC385" s="285"/>
      <c r="BD385" s="285"/>
      <c r="BE385" s="285"/>
      <c r="BF385" s="285"/>
      <c r="BG385" s="285"/>
      <c r="BH385" s="285"/>
      <c r="BI385" s="285"/>
      <c r="BJ385" s="285"/>
      <c r="BK385" s="285"/>
      <c r="BL385" s="285"/>
      <c r="BM385" s="285"/>
      <c r="BN385" s="285"/>
    </row>
    <row r="386" spans="1:66" x14ac:dyDescent="0.3">
      <c r="A386" s="217"/>
      <c r="B386" s="197"/>
      <c r="C386" s="282" t="s">
        <v>206</v>
      </c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  <c r="AJ386" s="283"/>
      <c r="AK386" s="283"/>
      <c r="AL386" s="283"/>
      <c r="AM386" s="283"/>
      <c r="AN386" s="283"/>
      <c r="AO386" s="283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4"/>
    </row>
    <row r="387" spans="1:66" ht="18.75" customHeight="1" x14ac:dyDescent="0.3">
      <c r="A387" s="218"/>
      <c r="B387" s="198"/>
      <c r="C387" s="276" t="s">
        <v>139</v>
      </c>
      <c r="D387" s="277"/>
      <c r="E387" s="277"/>
      <c r="F387" s="278"/>
      <c r="G387" s="272" t="s">
        <v>221</v>
      </c>
      <c r="H387" s="279" t="s">
        <v>139</v>
      </c>
      <c r="I387" s="280"/>
      <c r="J387" s="280"/>
      <c r="K387" s="281"/>
      <c r="L387" s="272" t="s">
        <v>221</v>
      </c>
      <c r="M387" s="279" t="s">
        <v>139</v>
      </c>
      <c r="N387" s="280"/>
      <c r="O387" s="280"/>
      <c r="P387" s="281"/>
      <c r="Q387" s="272" t="s">
        <v>221</v>
      </c>
      <c r="R387" s="279" t="s">
        <v>139</v>
      </c>
      <c r="S387" s="280"/>
      <c r="T387" s="280"/>
      <c r="U387" s="280"/>
      <c r="V387" s="281"/>
      <c r="W387" s="272" t="s">
        <v>221</v>
      </c>
      <c r="X387" s="279" t="s">
        <v>139</v>
      </c>
      <c r="Y387" s="280"/>
      <c r="Z387" s="280"/>
      <c r="AA387" s="280"/>
      <c r="AB387" s="272" t="s">
        <v>221</v>
      </c>
      <c r="AC387" s="279" t="s">
        <v>139</v>
      </c>
      <c r="AD387" s="280"/>
      <c r="AE387" s="280"/>
      <c r="AF387" s="280"/>
      <c r="AG387" s="272" t="s">
        <v>221</v>
      </c>
      <c r="AH387" s="279" t="s">
        <v>139</v>
      </c>
      <c r="AI387" s="280"/>
      <c r="AJ387" s="280"/>
      <c r="AK387" s="280"/>
      <c r="AL387" s="280"/>
      <c r="AM387" s="272" t="s">
        <v>221</v>
      </c>
      <c r="AN387" s="279" t="s">
        <v>139</v>
      </c>
      <c r="AO387" s="280"/>
      <c r="AP387" s="280"/>
      <c r="AQ387" s="280"/>
      <c r="AR387" s="272" t="s">
        <v>221</v>
      </c>
      <c r="AS387" s="279" t="s">
        <v>139</v>
      </c>
      <c r="AT387" s="280"/>
      <c r="AU387" s="280"/>
      <c r="AV387" s="280"/>
      <c r="AW387" s="253"/>
      <c r="AX387" s="272" t="s">
        <v>221</v>
      </c>
      <c r="AY387" s="279" t="s">
        <v>139</v>
      </c>
      <c r="AZ387" s="280"/>
      <c r="BA387" s="280"/>
      <c r="BB387" s="280"/>
      <c r="BC387" s="272" t="s">
        <v>221</v>
      </c>
      <c r="BD387" s="279" t="s">
        <v>139</v>
      </c>
      <c r="BE387" s="280"/>
      <c r="BF387" s="280"/>
      <c r="BG387" s="280"/>
      <c r="BH387" s="272" t="s">
        <v>221</v>
      </c>
      <c r="BI387" s="279" t="s">
        <v>139</v>
      </c>
      <c r="BJ387" s="280"/>
      <c r="BK387" s="280"/>
      <c r="BL387" s="280"/>
      <c r="BM387" s="281"/>
      <c r="BN387" s="272" t="s">
        <v>221</v>
      </c>
    </row>
    <row r="388" spans="1:66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3"/>
      <c r="H388" s="138" t="s">
        <v>141</v>
      </c>
      <c r="I388" s="138" t="s">
        <v>142</v>
      </c>
      <c r="J388" s="138" t="s">
        <v>143</v>
      </c>
      <c r="K388" s="138" t="s">
        <v>144</v>
      </c>
      <c r="L388" s="273"/>
      <c r="M388" s="138" t="s">
        <v>145</v>
      </c>
      <c r="N388" s="138" t="s">
        <v>146</v>
      </c>
      <c r="O388" s="138" t="s">
        <v>147</v>
      </c>
      <c r="P388" s="138" t="s">
        <v>148</v>
      </c>
      <c r="Q388" s="273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3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73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3"/>
    </row>
    <row r="389" spans="1:66" ht="18" x14ac:dyDescent="0.25">
      <c r="A389" s="274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</row>
    <row r="390" spans="1:66" ht="18" x14ac:dyDescent="0.25">
      <c r="A390" s="275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0</v>
      </c>
      <c r="BL390" s="135">
        <f>'Нарххо 2024'!BL390</f>
        <v>0</v>
      </c>
      <c r="BM390" s="135">
        <f>'Нарххо 2024'!BM390</f>
        <v>0</v>
      </c>
      <c r="BN390" s="169">
        <f>'Нарххо 2024'!BN390</f>
        <v>4.5</v>
      </c>
    </row>
    <row r="391" spans="1:66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0</v>
      </c>
      <c r="BL391" s="135">
        <f>'Нарххо 2024'!BL391</f>
        <v>0</v>
      </c>
      <c r="BM391" s="135">
        <f>'Нарххо 2024'!BM391</f>
        <v>0</v>
      </c>
      <c r="BN391" s="169">
        <f>'Нарххо 2024'!BN391</f>
        <v>2</v>
      </c>
    </row>
    <row r="392" spans="1:66" ht="18" x14ac:dyDescent="0.25">
      <c r="A392" s="274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</row>
    <row r="393" spans="1:66" ht="18" x14ac:dyDescent="0.25">
      <c r="A393" s="275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0</v>
      </c>
      <c r="BL393" s="135">
        <f>'Нарххо 2024'!BL393</f>
        <v>0</v>
      </c>
      <c r="BM393" s="135">
        <f>'Нарххо 2024'!BM393</f>
        <v>0</v>
      </c>
      <c r="BN393" s="169">
        <f>'Нарххо 2024'!BN393</f>
        <v>1.8</v>
      </c>
    </row>
    <row r="394" spans="1:66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0</v>
      </c>
      <c r="BL394" s="135">
        <f>'Нарххо 2024'!BL394</f>
        <v>0</v>
      </c>
      <c r="BM394" s="135">
        <f>'Нарххо 2024'!BM394</f>
        <v>0</v>
      </c>
      <c r="BN394" s="169">
        <f>'Нарххо 2024'!BN394</f>
        <v>2</v>
      </c>
    </row>
    <row r="395" spans="1:66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0</v>
      </c>
      <c r="BL395" s="135">
        <f>'Нарххо 2024'!BL395</f>
        <v>0</v>
      </c>
      <c r="BM395" s="135">
        <f>'Нарххо 2024'!BM395</f>
        <v>0</v>
      </c>
      <c r="BN395" s="169">
        <f>'Нарххо 2024'!BN395</f>
        <v>15</v>
      </c>
    </row>
    <row r="396" spans="1:66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0</v>
      </c>
      <c r="BL396" s="135">
        <f>'Нарххо 2024'!BL396</f>
        <v>0</v>
      </c>
      <c r="BM396" s="135">
        <f>'Нарххо 2024'!BM396</f>
        <v>0</v>
      </c>
      <c r="BN396" s="169">
        <f>'Нарххо 2024'!BN396</f>
        <v>12</v>
      </c>
    </row>
    <row r="397" spans="1:66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0</v>
      </c>
      <c r="BL397" s="135">
        <f>'Нарххо 2024'!BL397</f>
        <v>0</v>
      </c>
      <c r="BM397" s="135">
        <f>'Нарххо 2024'!BM397</f>
        <v>0</v>
      </c>
      <c r="BN397" s="169">
        <f>'Нарххо 2024'!BN397</f>
        <v>6</v>
      </c>
    </row>
    <row r="398" spans="1:66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0</v>
      </c>
      <c r="BL398" s="135">
        <f>'Нарххо 2024'!BL398</f>
        <v>0</v>
      </c>
      <c r="BM398" s="135">
        <f>'Нарххо 2024'!BM398</f>
        <v>0</v>
      </c>
      <c r="BN398" s="169">
        <f>'Нарххо 2024'!BN398</f>
        <v>15</v>
      </c>
    </row>
    <row r="399" spans="1:66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0</v>
      </c>
      <c r="BL399" s="135">
        <f>'Нарххо 2024'!BL399</f>
        <v>0</v>
      </c>
      <c r="BM399" s="135">
        <f>'Нарххо 2024'!BM399</f>
        <v>0</v>
      </c>
      <c r="BN399" s="169">
        <f>'Нарххо 2024'!BN399</f>
        <v>13</v>
      </c>
    </row>
    <row r="400" spans="1:66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0</v>
      </c>
      <c r="BL400" s="135">
        <f>'Нарххо 2024'!BL400</f>
        <v>0</v>
      </c>
      <c r="BM400" s="135">
        <f>'Нарххо 2024'!BM400</f>
        <v>0</v>
      </c>
      <c r="BN400" s="169">
        <f>'Нарххо 2024'!BN400</f>
        <v>15</v>
      </c>
    </row>
    <row r="401" spans="1:66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0</v>
      </c>
      <c r="BL401" s="135">
        <f>'Нарххо 2024'!BL401</f>
        <v>0</v>
      </c>
      <c r="BM401" s="135">
        <f>'Нарххо 2024'!BM401</f>
        <v>0</v>
      </c>
      <c r="BN401" s="169">
        <f>'Нарххо 2024'!BN401</f>
        <v>85</v>
      </c>
    </row>
    <row r="402" spans="1:66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0</v>
      </c>
      <c r="BL402" s="135">
        <f>'Нарххо 2024'!BL402</f>
        <v>0</v>
      </c>
      <c r="BM402" s="135">
        <f>'Нарххо 2024'!BM402</f>
        <v>0</v>
      </c>
      <c r="BN402" s="169">
        <f>'Нарххо 2024'!BN402</f>
        <v>85</v>
      </c>
    </row>
    <row r="403" spans="1:66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0</v>
      </c>
      <c r="BL403" s="135">
        <f>'Нарххо 2024'!BL403</f>
        <v>0</v>
      </c>
      <c r="BM403" s="135">
        <f>'Нарххо 2024'!BM403</f>
        <v>0</v>
      </c>
      <c r="BN403" s="169">
        <f>'Нарххо 2024'!BN403</f>
        <v>5.5</v>
      </c>
    </row>
    <row r="404" spans="1:66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0</v>
      </c>
      <c r="BL404" s="135">
        <f>'Нарххо 2024'!BL404</f>
        <v>0</v>
      </c>
      <c r="BM404" s="135">
        <f>'Нарххо 2024'!BM404</f>
        <v>0</v>
      </c>
      <c r="BN404" s="169">
        <f>'Нарххо 2024'!BN404</f>
        <v>11</v>
      </c>
    </row>
    <row r="405" spans="1:66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0</v>
      </c>
      <c r="BL405" s="135">
        <f>'Нарххо 2024'!BL405</f>
        <v>0</v>
      </c>
      <c r="BM405" s="135">
        <f>'Нарххо 2024'!BM405</f>
        <v>0</v>
      </c>
      <c r="BN405" s="169">
        <f>'Нарххо 2024'!BN405</f>
        <v>11.5</v>
      </c>
    </row>
    <row r="406" spans="1:66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0</v>
      </c>
      <c r="BL406" s="135">
        <f>'Нарххо 2024'!BL406</f>
        <v>0</v>
      </c>
      <c r="BM406" s="135">
        <f>'Нарххо 2024'!BM406</f>
        <v>0</v>
      </c>
      <c r="BN406" s="169">
        <f>'Нарххо 2024'!BN406</f>
        <v>42</v>
      </c>
    </row>
    <row r="407" spans="1:66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0</v>
      </c>
      <c r="BL407" s="135">
        <f>'Нарххо 2024'!BL407</f>
        <v>0</v>
      </c>
      <c r="BM407" s="135">
        <f>'Нарххо 2024'!BM407</f>
        <v>0</v>
      </c>
      <c r="BN407" s="169">
        <f>'Нарххо 2024'!BN407</f>
        <v>45</v>
      </c>
    </row>
    <row r="408" spans="1:66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0</v>
      </c>
      <c r="BL408" s="135">
        <f>'Нарххо 2024'!BL408</f>
        <v>0</v>
      </c>
      <c r="BM408" s="135">
        <f>'Нарххо 2024'!BM408</f>
        <v>0</v>
      </c>
      <c r="BN408" s="169">
        <f>'Нарххо 2024'!BN408</f>
        <v>5</v>
      </c>
    </row>
    <row r="409" spans="1:66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0</v>
      </c>
      <c r="BL409" s="135">
        <f>'Нарххо 2024'!BL409</f>
        <v>0</v>
      </c>
      <c r="BM409" s="135">
        <f>'Нарххо 2024'!BM409</f>
        <v>0</v>
      </c>
      <c r="BN409" s="169">
        <f>'Нарххо 2024'!BN409</f>
        <v>4.4000000000000004</v>
      </c>
    </row>
    <row r="410" spans="1:66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0</v>
      </c>
      <c r="BL410" s="135">
        <f>'Нарххо 2024'!BL410</f>
        <v>0</v>
      </c>
      <c r="BM410" s="135">
        <f>'Нарххо 2024'!BM410</f>
        <v>0</v>
      </c>
      <c r="BN410" s="169">
        <f>'Нарххо 2024'!BN410</f>
        <v>3.5</v>
      </c>
    </row>
    <row r="411" spans="1:66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0</v>
      </c>
      <c r="BL411" s="135">
        <f>'Нарххо 2024'!BL411</f>
        <v>0</v>
      </c>
      <c r="BM411" s="135">
        <f>'Нарххо 2024'!BM411</f>
        <v>0</v>
      </c>
      <c r="BN411" s="169">
        <f>'Нарххо 2024'!BN411</f>
        <v>17</v>
      </c>
    </row>
    <row r="412" spans="1:66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0</v>
      </c>
      <c r="BL412" s="135">
        <f>'Нарххо 2024'!BL412</f>
        <v>0</v>
      </c>
      <c r="BM412" s="135">
        <f>'Нарххо 2024'!BM412</f>
        <v>0</v>
      </c>
      <c r="BN412" s="169">
        <f>'Нарххо 2024'!BN412</f>
        <v>18</v>
      </c>
    </row>
    <row r="413" spans="1:66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0</v>
      </c>
      <c r="BL413" s="135">
        <f>'Нарххо 2024'!BL413</f>
        <v>0</v>
      </c>
      <c r="BM413" s="135">
        <f>'Нарххо 2024'!BM413</f>
        <v>0</v>
      </c>
      <c r="BN413" s="169">
        <f>'Нарххо 2024'!BN413</f>
        <v>15</v>
      </c>
    </row>
    <row r="414" spans="1:66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0</v>
      </c>
      <c r="BL414" s="135">
        <f>'Нарххо 2024'!BL414</f>
        <v>0</v>
      </c>
      <c r="BM414" s="135">
        <f>'Нарххо 2024'!BM414</f>
        <v>0</v>
      </c>
      <c r="BN414" s="169">
        <f>'Нарххо 2024'!BN414</f>
        <v>4</v>
      </c>
    </row>
    <row r="415" spans="1:66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0</v>
      </c>
      <c r="BL415" s="135">
        <f>'Нарххо 2024'!BL415</f>
        <v>0</v>
      </c>
      <c r="BM415" s="135">
        <f>'Нарххо 2024'!BM415</f>
        <v>0</v>
      </c>
      <c r="BN415" s="169">
        <f>'Нарххо 2024'!BN415</f>
        <v>3.5</v>
      </c>
    </row>
    <row r="416" spans="1:66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0</v>
      </c>
      <c r="BL416" s="135">
        <f>'Нарххо 2024'!BL416</f>
        <v>0</v>
      </c>
      <c r="BM416" s="135">
        <f>'Нарххо 2024'!BM416</f>
        <v>0</v>
      </c>
      <c r="BN416" s="169">
        <f>'Нарххо 2024'!BN416</f>
        <v>30</v>
      </c>
    </row>
    <row r="417" spans="1:66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0</v>
      </c>
      <c r="BL417" s="135">
        <f>'Нарххо 2024'!BL417</f>
        <v>0</v>
      </c>
      <c r="BM417" s="135">
        <f>'Нарххо 2024'!BM417</f>
        <v>0</v>
      </c>
      <c r="BN417" s="169">
        <f>'Нарххо 2024'!BN417</f>
        <v>8.1999999999999993</v>
      </c>
    </row>
    <row r="418" spans="1:66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0</v>
      </c>
      <c r="BL418" s="135">
        <f>'Нарххо 2024'!BL418</f>
        <v>0</v>
      </c>
      <c r="BM418" s="135">
        <f>'Нарххо 2024'!BM418</f>
        <v>0</v>
      </c>
      <c r="BN418" s="169">
        <f>'Нарххо 2024'!BN418</f>
        <v>10.6</v>
      </c>
    </row>
    <row r="419" spans="1:66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0</v>
      </c>
      <c r="BL419" s="135">
        <f>'Нарххо 2024'!BL419</f>
        <v>0</v>
      </c>
      <c r="BM419" s="135">
        <f>'Нарххо 2024'!BM419</f>
        <v>0</v>
      </c>
      <c r="BN419" s="169">
        <f>'Нарххо 2024'!BN419</f>
        <v>11.5</v>
      </c>
    </row>
    <row r="420" spans="1:66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</row>
    <row r="421" spans="1:66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0</v>
      </c>
      <c r="BL421" s="135">
        <f>'Нарххо 2024'!BL421</f>
        <v>0</v>
      </c>
      <c r="BM421" s="135">
        <f>'Нарххо 2024'!BM421</f>
        <v>0</v>
      </c>
      <c r="BN421" s="169">
        <f>'Нарххо 2024'!BN421</f>
        <v>10.84</v>
      </c>
    </row>
    <row r="422" spans="1:66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0</v>
      </c>
      <c r="BL422" s="135">
        <f>'Нарххо 2024'!BL422</f>
        <v>0</v>
      </c>
      <c r="BM422" s="135">
        <f>'Нарххо 2024'!BM422</f>
        <v>0</v>
      </c>
      <c r="BN422" s="169">
        <f>'Нарххо 2024'!BN422</f>
        <v>10.94</v>
      </c>
    </row>
    <row r="423" spans="1:6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</row>
    <row r="424" spans="1:6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</row>
    <row r="425" spans="1:6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</row>
    <row r="426" spans="1:66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</row>
    <row r="427" spans="1:66" ht="18" x14ac:dyDescent="0.25">
      <c r="A427" s="285" t="s">
        <v>200</v>
      </c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285"/>
      <c r="AM427" s="285"/>
      <c r="AN427" s="285"/>
      <c r="AO427" s="285"/>
      <c r="AP427" s="285"/>
      <c r="AQ427" s="285"/>
      <c r="AR427" s="285"/>
      <c r="AS427" s="285"/>
      <c r="AT427" s="285"/>
      <c r="AU427" s="285"/>
      <c r="AV427" s="285"/>
      <c r="AW427" s="285"/>
      <c r="AX427" s="285"/>
      <c r="AY427" s="285"/>
      <c r="AZ427" s="285"/>
      <c r="BA427" s="285"/>
      <c r="BB427" s="285"/>
      <c r="BC427" s="285"/>
      <c r="BD427" s="285"/>
      <c r="BE427" s="285"/>
      <c r="BF427" s="285"/>
      <c r="BG427" s="285"/>
      <c r="BH427" s="285"/>
      <c r="BI427" s="285"/>
      <c r="BJ427" s="285"/>
      <c r="BK427" s="285"/>
      <c r="BL427" s="285"/>
      <c r="BM427" s="285"/>
      <c r="BN427" s="285"/>
    </row>
    <row r="428" spans="1:66" x14ac:dyDescent="0.3">
      <c r="A428" s="217"/>
      <c r="B428" s="197"/>
      <c r="C428" s="282" t="s">
        <v>207</v>
      </c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83"/>
      <c r="AT428" s="283"/>
      <c r="AU428" s="283"/>
      <c r="AV428" s="283"/>
      <c r="AW428" s="283"/>
      <c r="AX428" s="283"/>
      <c r="AY428" s="283"/>
      <c r="AZ428" s="283"/>
      <c r="BA428" s="283"/>
      <c r="BB428" s="283"/>
      <c r="BC428" s="283"/>
      <c r="BD428" s="283"/>
      <c r="BE428" s="283"/>
      <c r="BF428" s="283"/>
      <c r="BG428" s="283"/>
      <c r="BH428" s="283"/>
      <c r="BI428" s="283"/>
      <c r="BJ428" s="283"/>
      <c r="BK428" s="283"/>
      <c r="BL428" s="283"/>
      <c r="BM428" s="283"/>
      <c r="BN428" s="284"/>
    </row>
    <row r="429" spans="1:66" ht="18.75" customHeight="1" x14ac:dyDescent="0.3">
      <c r="A429" s="218"/>
      <c r="B429" s="198"/>
      <c r="C429" s="276" t="s">
        <v>139</v>
      </c>
      <c r="D429" s="277"/>
      <c r="E429" s="277"/>
      <c r="F429" s="278"/>
      <c r="G429" s="272" t="s">
        <v>221</v>
      </c>
      <c r="H429" s="279" t="s">
        <v>139</v>
      </c>
      <c r="I429" s="280"/>
      <c r="J429" s="280"/>
      <c r="K429" s="281"/>
      <c r="L429" s="272" t="s">
        <v>221</v>
      </c>
      <c r="M429" s="279" t="s">
        <v>139</v>
      </c>
      <c r="N429" s="280"/>
      <c r="O429" s="280"/>
      <c r="P429" s="281"/>
      <c r="Q429" s="272" t="s">
        <v>221</v>
      </c>
      <c r="R429" s="279" t="s">
        <v>139</v>
      </c>
      <c r="S429" s="280"/>
      <c r="T429" s="280"/>
      <c r="U429" s="280"/>
      <c r="V429" s="281"/>
      <c r="W429" s="272" t="s">
        <v>221</v>
      </c>
      <c r="X429" s="279" t="s">
        <v>139</v>
      </c>
      <c r="Y429" s="280"/>
      <c r="Z429" s="280"/>
      <c r="AA429" s="280"/>
      <c r="AB429" s="272" t="s">
        <v>221</v>
      </c>
      <c r="AC429" s="279" t="s">
        <v>139</v>
      </c>
      <c r="AD429" s="280"/>
      <c r="AE429" s="280"/>
      <c r="AF429" s="280"/>
      <c r="AG429" s="272" t="s">
        <v>221</v>
      </c>
      <c r="AH429" s="279" t="s">
        <v>139</v>
      </c>
      <c r="AI429" s="280"/>
      <c r="AJ429" s="280"/>
      <c r="AK429" s="280"/>
      <c r="AL429" s="280"/>
      <c r="AM429" s="272" t="s">
        <v>221</v>
      </c>
      <c r="AN429" s="279" t="s">
        <v>139</v>
      </c>
      <c r="AO429" s="280"/>
      <c r="AP429" s="280"/>
      <c r="AQ429" s="280"/>
      <c r="AR429" s="272" t="s">
        <v>221</v>
      </c>
      <c r="AS429" s="279" t="s">
        <v>139</v>
      </c>
      <c r="AT429" s="280"/>
      <c r="AU429" s="280"/>
      <c r="AV429" s="280"/>
      <c r="AW429" s="253"/>
      <c r="AX429" s="272" t="s">
        <v>221</v>
      </c>
      <c r="AY429" s="279" t="s">
        <v>139</v>
      </c>
      <c r="AZ429" s="280"/>
      <c r="BA429" s="280"/>
      <c r="BB429" s="280"/>
      <c r="BC429" s="272" t="s">
        <v>221</v>
      </c>
      <c r="BD429" s="279" t="s">
        <v>139</v>
      </c>
      <c r="BE429" s="280"/>
      <c r="BF429" s="280"/>
      <c r="BG429" s="280"/>
      <c r="BH429" s="272" t="s">
        <v>221</v>
      </c>
      <c r="BI429" s="279" t="s">
        <v>139</v>
      </c>
      <c r="BJ429" s="280"/>
      <c r="BK429" s="280"/>
      <c r="BL429" s="280"/>
      <c r="BM429" s="281"/>
      <c r="BN429" s="272" t="s">
        <v>221</v>
      </c>
    </row>
    <row r="430" spans="1:66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3"/>
      <c r="H430" s="138" t="s">
        <v>141</v>
      </c>
      <c r="I430" s="138" t="s">
        <v>142</v>
      </c>
      <c r="J430" s="138" t="s">
        <v>143</v>
      </c>
      <c r="K430" s="138" t="s">
        <v>144</v>
      </c>
      <c r="L430" s="273"/>
      <c r="M430" s="138" t="s">
        <v>145</v>
      </c>
      <c r="N430" s="138" t="s">
        <v>146</v>
      </c>
      <c r="O430" s="138" t="s">
        <v>147</v>
      </c>
      <c r="P430" s="138" t="s">
        <v>148</v>
      </c>
      <c r="Q430" s="273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3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73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3"/>
    </row>
    <row r="431" spans="1:66" ht="18" x14ac:dyDescent="0.25">
      <c r="A431" s="274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</row>
    <row r="432" spans="1:66" ht="18" x14ac:dyDescent="0.25">
      <c r="A432" s="275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0</v>
      </c>
      <c r="BL432" s="135">
        <f>'Нарххо 2024'!BL432</f>
        <v>0</v>
      </c>
      <c r="BM432" s="135">
        <f>'Нарххо 2024'!BM432</f>
        <v>0</v>
      </c>
      <c r="BN432" s="169">
        <f>'Нарххо 2024'!BN432</f>
        <v>4.75</v>
      </c>
    </row>
    <row r="433" spans="1:66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0</v>
      </c>
      <c r="BL433" s="135">
        <f>'Нарххо 2024'!BL433</f>
        <v>0</v>
      </c>
      <c r="BM433" s="135">
        <f>'Нарххо 2024'!BM433</f>
        <v>0</v>
      </c>
      <c r="BN433" s="169">
        <f>'Нарххо 2024'!BN433</f>
        <v>4.5</v>
      </c>
    </row>
    <row r="434" spans="1:66" ht="18" x14ac:dyDescent="0.25">
      <c r="A434" s="274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</row>
    <row r="435" spans="1:66" ht="18" x14ac:dyDescent="0.25">
      <c r="A435" s="275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0</v>
      </c>
      <c r="BL435" s="135">
        <f>'Нарххо 2024'!BL435</f>
        <v>0</v>
      </c>
      <c r="BM435" s="135">
        <f>'Нарххо 2024'!BM435</f>
        <v>0</v>
      </c>
      <c r="BN435" s="169">
        <f>'Нарххо 2024'!BN435</f>
        <v>3</v>
      </c>
    </row>
    <row r="436" spans="1:66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0</v>
      </c>
      <c r="BL436" s="135">
        <f>'Нарххо 2024'!BL436</f>
        <v>0</v>
      </c>
      <c r="BM436" s="135">
        <f>'Нарххо 2024'!BM436</f>
        <v>0</v>
      </c>
      <c r="BN436" s="169">
        <f>'Нарххо 2024'!BN436</f>
        <v>3</v>
      </c>
    </row>
    <row r="437" spans="1:66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0</v>
      </c>
      <c r="BL437" s="135">
        <f>'Нарххо 2024'!BL437</f>
        <v>0</v>
      </c>
      <c r="BM437" s="135">
        <f>'Нарххо 2024'!BM437</f>
        <v>0</v>
      </c>
      <c r="BN437" s="169">
        <f>'Нарххо 2024'!BN437</f>
        <v>15.5</v>
      </c>
    </row>
    <row r="438" spans="1:66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0</v>
      </c>
      <c r="BL438" s="135">
        <f>'Нарххо 2024'!BL438</f>
        <v>0</v>
      </c>
      <c r="BM438" s="135">
        <f>'Нарххо 2024'!BM438</f>
        <v>0</v>
      </c>
      <c r="BN438" s="169">
        <f>'Нарххо 2024'!BN438</f>
        <v>13.5</v>
      </c>
    </row>
    <row r="439" spans="1:66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0</v>
      </c>
      <c r="BL439" s="135">
        <f>'Нарххо 2024'!BL439</f>
        <v>0</v>
      </c>
      <c r="BM439" s="135">
        <f>'Нарххо 2024'!BM439</f>
        <v>0</v>
      </c>
      <c r="BN439" s="169">
        <f>'Нарххо 2024'!BN439</f>
        <v>7</v>
      </c>
    </row>
    <row r="440" spans="1:66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0</v>
      </c>
      <c r="BL440" s="135">
        <f>'Нарххо 2024'!BL440</f>
        <v>0</v>
      </c>
      <c r="BM440" s="135">
        <f>'Нарххо 2024'!BM440</f>
        <v>0</v>
      </c>
      <c r="BN440" s="169">
        <f>'Нарххо 2024'!BN440</f>
        <v>17</v>
      </c>
    </row>
    <row r="441" spans="1:66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0</v>
      </c>
      <c r="BL441" s="135">
        <f>'Нарххо 2024'!BL441</f>
        <v>0</v>
      </c>
      <c r="BM441" s="135">
        <f>'Нарххо 2024'!BM441</f>
        <v>0</v>
      </c>
      <c r="BN441" s="169">
        <f>'Нарххо 2024'!BN441</f>
        <v>14</v>
      </c>
    </row>
    <row r="442" spans="1:66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0</v>
      </c>
      <c r="BL442" s="135">
        <f>'Нарххо 2024'!BL442</f>
        <v>0</v>
      </c>
      <c r="BM442" s="135">
        <f>'Нарххо 2024'!BM442</f>
        <v>0</v>
      </c>
      <c r="BN442" s="169">
        <f>'Нарххо 2024'!BN442</f>
        <v>18</v>
      </c>
    </row>
    <row r="443" spans="1:66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0</v>
      </c>
      <c r="BL443" s="135">
        <f>'Нарххо 2024'!BL443</f>
        <v>0</v>
      </c>
      <c r="BM443" s="135">
        <f>'Нарххо 2024'!BM443</f>
        <v>0</v>
      </c>
      <c r="BN443" s="169">
        <f>'Нарххо 2024'!BN443</f>
        <v>95</v>
      </c>
    </row>
    <row r="444" spans="1:66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0</v>
      </c>
      <c r="BL444" s="135">
        <f>'Нарххо 2024'!BL444</f>
        <v>0</v>
      </c>
      <c r="BM444" s="135">
        <f>'Нарххо 2024'!BM444</f>
        <v>0</v>
      </c>
      <c r="BN444" s="169">
        <f>'Нарххо 2024'!BN444</f>
        <v>95</v>
      </c>
    </row>
    <row r="445" spans="1:66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0</v>
      </c>
      <c r="BL445" s="135">
        <f>'Нарххо 2024'!BL445</f>
        <v>0</v>
      </c>
      <c r="BM445" s="135">
        <f>'Нарххо 2024'!BM445</f>
        <v>0</v>
      </c>
      <c r="BN445" s="169">
        <f>'Нарххо 2024'!BN445</f>
        <v>7</v>
      </c>
    </row>
    <row r="446" spans="1:66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0</v>
      </c>
      <c r="BL446" s="135">
        <f>'Нарххо 2024'!BL446</f>
        <v>0</v>
      </c>
      <c r="BM446" s="135">
        <f>'Нарххо 2024'!BM446</f>
        <v>0</v>
      </c>
      <c r="BN446" s="169">
        <f>'Нарххо 2024'!BN446</f>
        <v>11.5</v>
      </c>
    </row>
    <row r="447" spans="1:66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0</v>
      </c>
      <c r="BL447" s="135">
        <f>'Нарххо 2024'!BL447</f>
        <v>0</v>
      </c>
      <c r="BM447" s="135">
        <f>'Нарххо 2024'!BM447</f>
        <v>0</v>
      </c>
      <c r="BN447" s="169">
        <f>'Нарххо 2024'!BN447</f>
        <v>11</v>
      </c>
    </row>
    <row r="448" spans="1:66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0</v>
      </c>
      <c r="BL448" s="135">
        <f>'Нарххо 2024'!BL448</f>
        <v>0</v>
      </c>
      <c r="BM448" s="135">
        <f>'Нарххо 2024'!BM448</f>
        <v>0</v>
      </c>
      <c r="BN448" s="169">
        <f>'Нарххо 2024'!BN448</f>
        <v>45</v>
      </c>
    </row>
    <row r="449" spans="1:66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0</v>
      </c>
      <c r="BL449" s="135">
        <f>'Нарххо 2024'!BL449</f>
        <v>0</v>
      </c>
      <c r="BM449" s="135">
        <f>'Нарххо 2024'!BM449</f>
        <v>0</v>
      </c>
      <c r="BN449" s="169">
        <f>'Нарххо 2024'!BN449</f>
        <v>45</v>
      </c>
    </row>
    <row r="450" spans="1:66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0</v>
      </c>
      <c r="BL450" s="135">
        <f>'Нарххо 2024'!BL450</f>
        <v>0</v>
      </c>
      <c r="BM450" s="135">
        <f>'Нарххо 2024'!BM450</f>
        <v>0</v>
      </c>
      <c r="BN450" s="169">
        <f>'Нарххо 2024'!BN450</f>
        <v>5.2</v>
      </c>
    </row>
    <row r="451" spans="1:66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0</v>
      </c>
      <c r="BL451" s="135">
        <f>'Нарххо 2024'!BL451</f>
        <v>0</v>
      </c>
      <c r="BM451" s="135">
        <f>'Нарххо 2024'!BM451</f>
        <v>0</v>
      </c>
      <c r="BN451" s="169">
        <f>'Нарххо 2024'!BN451</f>
        <v>4.55</v>
      </c>
    </row>
    <row r="452" spans="1:66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0</v>
      </c>
      <c r="BL452" s="135">
        <f>'Нарххо 2024'!BL452</f>
        <v>0</v>
      </c>
      <c r="BM452" s="135">
        <f>'Нарххо 2024'!BM452</f>
        <v>0</v>
      </c>
      <c r="BN452" s="169">
        <f>'Нарххо 2024'!BN452</f>
        <v>4.5</v>
      </c>
    </row>
    <row r="453" spans="1:66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0</v>
      </c>
      <c r="BL453" s="135">
        <f>'Нарххо 2024'!BL453</f>
        <v>0</v>
      </c>
      <c r="BM453" s="135">
        <f>'Нарххо 2024'!BM453</f>
        <v>0</v>
      </c>
      <c r="BN453" s="169">
        <f>'Нарххо 2024'!BN453</f>
        <v>17.5</v>
      </c>
    </row>
    <row r="454" spans="1:66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0</v>
      </c>
      <c r="BL454" s="135">
        <f>'Нарххо 2024'!BL454</f>
        <v>0</v>
      </c>
      <c r="BM454" s="135">
        <f>'Нарххо 2024'!BM454</f>
        <v>0</v>
      </c>
      <c r="BN454" s="169">
        <f>'Нарххо 2024'!BN454</f>
        <v>15</v>
      </c>
    </row>
    <row r="455" spans="1:66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0</v>
      </c>
      <c r="BL455" s="135">
        <f>'Нарххо 2024'!BL455</f>
        <v>0</v>
      </c>
      <c r="BM455" s="135">
        <f>'Нарххо 2024'!BM455</f>
        <v>0</v>
      </c>
      <c r="BN455" s="169">
        <f>'Нарххо 2024'!BN455</f>
        <v>15</v>
      </c>
    </row>
    <row r="456" spans="1:66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0</v>
      </c>
      <c r="BL456" s="135">
        <f>'Нарххо 2024'!BL456</f>
        <v>0</v>
      </c>
      <c r="BM456" s="135">
        <f>'Нарххо 2024'!BM456</f>
        <v>0</v>
      </c>
      <c r="BN456" s="169">
        <f>'Нарххо 2024'!BN456</f>
        <v>3.8</v>
      </c>
    </row>
    <row r="457" spans="1:66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0</v>
      </c>
      <c r="BL457" s="135">
        <f>'Нарххо 2024'!BL457</f>
        <v>0</v>
      </c>
      <c r="BM457" s="135">
        <f>'Нарххо 2024'!BM457</f>
        <v>0</v>
      </c>
      <c r="BN457" s="169">
        <f>'Нарххо 2024'!BN457</f>
        <v>3</v>
      </c>
    </row>
    <row r="458" spans="1:66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0</v>
      </c>
      <c r="BL458" s="135">
        <f>'Нарххо 2024'!BL458</f>
        <v>0</v>
      </c>
      <c r="BM458" s="135">
        <f>'Нарххо 2024'!BM458</f>
        <v>0</v>
      </c>
      <c r="BN458" s="169">
        <f>'Нарххо 2024'!BN458</f>
        <v>30</v>
      </c>
    </row>
    <row r="459" spans="1:66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0</v>
      </c>
      <c r="BL459" s="135">
        <f>'Нарххо 2024'!BL459</f>
        <v>0</v>
      </c>
      <c r="BM459" s="135">
        <f>'Нарххо 2024'!BM459</f>
        <v>0</v>
      </c>
      <c r="BN459" s="169">
        <f>'Нарххо 2024'!BN459</f>
        <v>9</v>
      </c>
    </row>
    <row r="460" spans="1:66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0</v>
      </c>
      <c r="BL460" s="135">
        <f>'Нарххо 2024'!BL460</f>
        <v>0</v>
      </c>
      <c r="BM460" s="135">
        <f>'Нарххо 2024'!BM460</f>
        <v>0</v>
      </c>
      <c r="BN460" s="169">
        <f>'Нарххо 2024'!BN460</f>
        <v>10</v>
      </c>
    </row>
    <row r="461" spans="1:66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0</v>
      </c>
      <c r="BL461" s="135">
        <f>'Нарххо 2024'!BL461</f>
        <v>0</v>
      </c>
      <c r="BM461" s="135">
        <f>'Нарххо 2024'!BM461</f>
        <v>0</v>
      </c>
      <c r="BN461" s="169">
        <f>'Нарххо 2024'!BN461</f>
        <v>11</v>
      </c>
    </row>
    <row r="462" spans="1:66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</row>
    <row r="463" spans="1:66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0</v>
      </c>
      <c r="BL463" s="135">
        <f>'Нарххо 2024'!BL463</f>
        <v>0</v>
      </c>
      <c r="BM463" s="135">
        <f>'Нарххо 2024'!BM463</f>
        <v>0</v>
      </c>
      <c r="BN463" s="169">
        <f>'Нарххо 2024'!BN463</f>
        <v>10.84</v>
      </c>
    </row>
    <row r="464" spans="1:66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0</v>
      </c>
      <c r="BL464" s="135">
        <f>'Нарххо 2024'!BL464</f>
        <v>0</v>
      </c>
      <c r="BM464" s="135">
        <f>'Нарххо 2024'!BM464</f>
        <v>0</v>
      </c>
      <c r="BN464" s="169">
        <f>'Нарххо 2024'!BN464</f>
        <v>10.94</v>
      </c>
    </row>
    <row r="465" spans="1:6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</row>
    <row r="466" spans="1:6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</row>
    <row r="467" spans="1:6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</row>
    <row r="468" spans="1:66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</row>
    <row r="469" spans="1:66" ht="18" x14ac:dyDescent="0.25">
      <c r="A469" s="285" t="s">
        <v>200</v>
      </c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  <c r="AY469" s="285"/>
      <c r="AZ469" s="285"/>
      <c r="BA469" s="285"/>
      <c r="BB469" s="285"/>
      <c r="BC469" s="285"/>
      <c r="BD469" s="285"/>
      <c r="BE469" s="285"/>
      <c r="BF469" s="285"/>
      <c r="BG469" s="285"/>
      <c r="BH469" s="285"/>
      <c r="BI469" s="285"/>
      <c r="BJ469" s="285"/>
      <c r="BK469" s="285"/>
      <c r="BL469" s="285"/>
      <c r="BM469" s="285"/>
      <c r="BN469" s="285"/>
    </row>
    <row r="470" spans="1:66" x14ac:dyDescent="0.3">
      <c r="A470" s="217"/>
      <c r="B470" s="197"/>
      <c r="C470" s="282" t="s">
        <v>208</v>
      </c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  <c r="AC470" s="283"/>
      <c r="AD470" s="283"/>
      <c r="AE470" s="283"/>
      <c r="AF470" s="283"/>
      <c r="AG470" s="283"/>
      <c r="AH470" s="283"/>
      <c r="AI470" s="283"/>
      <c r="AJ470" s="283"/>
      <c r="AK470" s="283"/>
      <c r="AL470" s="283"/>
      <c r="AM470" s="283"/>
      <c r="AN470" s="283"/>
      <c r="AO470" s="283"/>
      <c r="AP470" s="283"/>
      <c r="AQ470" s="283"/>
      <c r="AR470" s="283"/>
      <c r="AS470" s="283"/>
      <c r="AT470" s="283"/>
      <c r="AU470" s="283"/>
      <c r="AV470" s="283"/>
      <c r="AW470" s="283"/>
      <c r="AX470" s="283"/>
      <c r="AY470" s="283"/>
      <c r="AZ470" s="283"/>
      <c r="BA470" s="283"/>
      <c r="BB470" s="283"/>
      <c r="BC470" s="283"/>
      <c r="BD470" s="283"/>
      <c r="BE470" s="283"/>
      <c r="BF470" s="283"/>
      <c r="BG470" s="283"/>
      <c r="BH470" s="283"/>
      <c r="BI470" s="283"/>
      <c r="BJ470" s="283"/>
      <c r="BK470" s="283"/>
      <c r="BL470" s="283"/>
      <c r="BM470" s="283"/>
      <c r="BN470" s="284"/>
    </row>
    <row r="471" spans="1:66" ht="18.75" customHeight="1" x14ac:dyDescent="0.3">
      <c r="A471" s="218"/>
      <c r="B471" s="198"/>
      <c r="C471" s="276" t="s">
        <v>139</v>
      </c>
      <c r="D471" s="277"/>
      <c r="E471" s="277"/>
      <c r="F471" s="278"/>
      <c r="G471" s="272" t="s">
        <v>221</v>
      </c>
      <c r="H471" s="279" t="s">
        <v>139</v>
      </c>
      <c r="I471" s="280"/>
      <c r="J471" s="280"/>
      <c r="K471" s="281"/>
      <c r="L471" s="272" t="s">
        <v>221</v>
      </c>
      <c r="M471" s="279" t="s">
        <v>139</v>
      </c>
      <c r="N471" s="280"/>
      <c r="O471" s="280"/>
      <c r="P471" s="281"/>
      <c r="Q471" s="272" t="s">
        <v>221</v>
      </c>
      <c r="R471" s="279" t="s">
        <v>139</v>
      </c>
      <c r="S471" s="280"/>
      <c r="T471" s="280"/>
      <c r="U471" s="280"/>
      <c r="V471" s="281"/>
      <c r="W471" s="272" t="s">
        <v>221</v>
      </c>
      <c r="X471" s="279" t="s">
        <v>139</v>
      </c>
      <c r="Y471" s="280"/>
      <c r="Z471" s="280"/>
      <c r="AA471" s="281"/>
      <c r="AB471" s="272" t="s">
        <v>221</v>
      </c>
      <c r="AC471" s="279" t="s">
        <v>139</v>
      </c>
      <c r="AD471" s="280"/>
      <c r="AE471" s="280"/>
      <c r="AF471" s="281"/>
      <c r="AG471" s="272" t="s">
        <v>221</v>
      </c>
      <c r="AH471" s="279" t="s">
        <v>139</v>
      </c>
      <c r="AI471" s="280"/>
      <c r="AJ471" s="280"/>
      <c r="AK471" s="280"/>
      <c r="AL471" s="281"/>
      <c r="AM471" s="272" t="s">
        <v>221</v>
      </c>
      <c r="AN471" s="279" t="s">
        <v>139</v>
      </c>
      <c r="AO471" s="280"/>
      <c r="AP471" s="280"/>
      <c r="AQ471" s="281"/>
      <c r="AR471" s="272" t="s">
        <v>221</v>
      </c>
      <c r="AS471" s="279" t="s">
        <v>139</v>
      </c>
      <c r="AT471" s="280"/>
      <c r="AU471" s="280"/>
      <c r="AV471" s="280"/>
      <c r="AW471" s="253"/>
      <c r="AX471" s="272" t="s">
        <v>221</v>
      </c>
      <c r="AY471" s="279" t="s">
        <v>139</v>
      </c>
      <c r="AZ471" s="280"/>
      <c r="BA471" s="280"/>
      <c r="BB471" s="281"/>
      <c r="BC471" s="272" t="s">
        <v>221</v>
      </c>
      <c r="BD471" s="279" t="s">
        <v>139</v>
      </c>
      <c r="BE471" s="280"/>
      <c r="BF471" s="280"/>
      <c r="BG471" s="281"/>
      <c r="BH471" s="272" t="s">
        <v>221</v>
      </c>
      <c r="BI471" s="279" t="s">
        <v>139</v>
      </c>
      <c r="BJ471" s="280"/>
      <c r="BK471" s="280"/>
      <c r="BL471" s="280"/>
      <c r="BM471" s="281"/>
      <c r="BN471" s="272" t="s">
        <v>221</v>
      </c>
    </row>
    <row r="472" spans="1:66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3"/>
      <c r="H472" s="138" t="s">
        <v>141</v>
      </c>
      <c r="I472" s="138" t="s">
        <v>142</v>
      </c>
      <c r="J472" s="138" t="s">
        <v>143</v>
      </c>
      <c r="K472" s="138" t="s">
        <v>144</v>
      </c>
      <c r="L472" s="273"/>
      <c r="M472" s="138" t="s">
        <v>145</v>
      </c>
      <c r="N472" s="138" t="s">
        <v>146</v>
      </c>
      <c r="O472" s="138" t="s">
        <v>147</v>
      </c>
      <c r="P472" s="138" t="s">
        <v>148</v>
      </c>
      <c r="Q472" s="273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3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73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3"/>
    </row>
    <row r="473" spans="1:66" ht="18" x14ac:dyDescent="0.25">
      <c r="A473" s="274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</row>
    <row r="474" spans="1:66" ht="18" x14ac:dyDescent="0.25">
      <c r="A474" s="275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0</v>
      </c>
      <c r="BL474" s="135">
        <f>'Нарххо 2024'!BL474</f>
        <v>0</v>
      </c>
      <c r="BM474" s="135">
        <f>'Нарххо 2024'!BM474</f>
        <v>0</v>
      </c>
      <c r="BN474" s="169">
        <f>'Нарххо 2024'!BN474</f>
        <v>4.5</v>
      </c>
    </row>
    <row r="475" spans="1:66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0</v>
      </c>
      <c r="BL475" s="135">
        <f>'Нарххо 2024'!BL475</f>
        <v>0</v>
      </c>
      <c r="BM475" s="135">
        <f>'Нарххо 2024'!BM475</f>
        <v>0</v>
      </c>
      <c r="BN475" s="169">
        <f>'Нарххо 2024'!BN475</f>
        <v>3</v>
      </c>
    </row>
    <row r="476" spans="1:66" ht="18" x14ac:dyDescent="0.25">
      <c r="A476" s="274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</row>
    <row r="477" spans="1:66" ht="18" x14ac:dyDescent="0.25">
      <c r="A477" s="275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0</v>
      </c>
      <c r="BL477" s="135">
        <f>'Нарххо 2024'!BL477</f>
        <v>0</v>
      </c>
      <c r="BM477" s="135">
        <f>'Нарххо 2024'!BM477</f>
        <v>0</v>
      </c>
      <c r="BN477" s="169">
        <f>'Нарххо 2024'!BN477</f>
        <v>2</v>
      </c>
    </row>
    <row r="478" spans="1:66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0</v>
      </c>
      <c r="BL478" s="135">
        <f>'Нарххо 2024'!BL478</f>
        <v>0</v>
      </c>
      <c r="BM478" s="135">
        <f>'Нарххо 2024'!BM478</f>
        <v>0</v>
      </c>
      <c r="BN478" s="169">
        <f>'Нарххо 2024'!BN478</f>
        <v>2</v>
      </c>
    </row>
    <row r="479" spans="1:66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0</v>
      </c>
      <c r="BL479" s="135">
        <f>'Нарххо 2024'!BL479</f>
        <v>0</v>
      </c>
      <c r="BM479" s="135">
        <f>'Нарххо 2024'!BM479</f>
        <v>0</v>
      </c>
      <c r="BN479" s="169">
        <f>'Нарххо 2024'!BN479</f>
        <v>13</v>
      </c>
    </row>
    <row r="480" spans="1:66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0</v>
      </c>
      <c r="BL480" s="135">
        <f>'Нарххо 2024'!BL480</f>
        <v>0</v>
      </c>
      <c r="BM480" s="135">
        <f>'Нарххо 2024'!BM480</f>
        <v>0</v>
      </c>
      <c r="BN480" s="169">
        <f>'Нарххо 2024'!BN480</f>
        <v>11</v>
      </c>
    </row>
    <row r="481" spans="1:66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0</v>
      </c>
      <c r="BL481" s="135">
        <f>'Нарххо 2024'!BL481</f>
        <v>0</v>
      </c>
      <c r="BM481" s="135">
        <f>'Нарххо 2024'!BM481</f>
        <v>0</v>
      </c>
      <c r="BN481" s="169">
        <f>'Нарххо 2024'!BN481</f>
        <v>5</v>
      </c>
    </row>
    <row r="482" spans="1:66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0</v>
      </c>
      <c r="BL482" s="135">
        <f>'Нарххо 2024'!BL482</f>
        <v>0</v>
      </c>
      <c r="BM482" s="135">
        <f>'Нарххо 2024'!BM482</f>
        <v>0</v>
      </c>
      <c r="BN482" s="169">
        <f>'Нарххо 2024'!BN482</f>
        <v>17</v>
      </c>
    </row>
    <row r="483" spans="1:66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0</v>
      </c>
      <c r="BL483" s="135">
        <f>'Нарххо 2024'!BL483</f>
        <v>0</v>
      </c>
      <c r="BM483" s="135">
        <f>'Нарххо 2024'!BM483</f>
        <v>0</v>
      </c>
      <c r="BN483" s="169">
        <f>'Нарххо 2024'!BN483</f>
        <v>14</v>
      </c>
    </row>
    <row r="484" spans="1:66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0</v>
      </c>
      <c r="BL484" s="135">
        <f>'Нарххо 2024'!BL484</f>
        <v>0</v>
      </c>
      <c r="BM484" s="135">
        <f>'Нарххо 2024'!BM484</f>
        <v>0</v>
      </c>
      <c r="BN484" s="169">
        <f>'Нарххо 2024'!BN484</f>
        <v>16</v>
      </c>
    </row>
    <row r="485" spans="1:66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0</v>
      </c>
      <c r="BL485" s="135">
        <f>'Нарххо 2024'!BL485</f>
        <v>0</v>
      </c>
      <c r="BM485" s="135">
        <f>'Нарххо 2024'!BM485</f>
        <v>0</v>
      </c>
      <c r="BN485" s="169">
        <f>'Нарххо 2024'!BN485</f>
        <v>90</v>
      </c>
    </row>
    <row r="486" spans="1:66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0</v>
      </c>
      <c r="BL486" s="135">
        <f>'Нарххо 2024'!BL486</f>
        <v>0</v>
      </c>
      <c r="BM486" s="135">
        <f>'Нарххо 2024'!BM486</f>
        <v>0</v>
      </c>
      <c r="BN486" s="169">
        <f>'Нарххо 2024'!BN486</f>
        <v>95</v>
      </c>
    </row>
    <row r="487" spans="1:66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0</v>
      </c>
      <c r="BL487" s="135">
        <f>'Нарххо 2024'!BL487</f>
        <v>0</v>
      </c>
      <c r="BM487" s="135">
        <f>'Нарххо 2024'!BM487</f>
        <v>0</v>
      </c>
      <c r="BN487" s="169">
        <f>'Нарххо 2024'!BN487</f>
        <v>6</v>
      </c>
    </row>
    <row r="488" spans="1:66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0</v>
      </c>
      <c r="BL488" s="135">
        <f>'Нарххо 2024'!BL488</f>
        <v>0</v>
      </c>
      <c r="BM488" s="135">
        <f>'Нарххо 2024'!BM488</f>
        <v>0</v>
      </c>
      <c r="BN488" s="169">
        <f>'Нарххо 2024'!BN488</f>
        <v>12</v>
      </c>
    </row>
    <row r="489" spans="1:66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0</v>
      </c>
      <c r="BL489" s="135">
        <f>'Нарххо 2024'!BL489</f>
        <v>0</v>
      </c>
      <c r="BM489" s="135">
        <f>'Нарххо 2024'!BM489</f>
        <v>0</v>
      </c>
      <c r="BN489" s="169">
        <f>'Нарххо 2024'!BN489</f>
        <v>11</v>
      </c>
    </row>
    <row r="490" spans="1:66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0</v>
      </c>
      <c r="BL490" s="135">
        <f>'Нарххо 2024'!BL490</f>
        <v>0</v>
      </c>
      <c r="BM490" s="135">
        <f>'Нарххо 2024'!BM490</f>
        <v>0</v>
      </c>
      <c r="BN490" s="169">
        <f>'Нарххо 2024'!BN490</f>
        <v>45</v>
      </c>
    </row>
    <row r="491" spans="1:66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0</v>
      </c>
      <c r="BL491" s="135">
        <f>'Нарххо 2024'!BL491</f>
        <v>0</v>
      </c>
      <c r="BM491" s="135">
        <f>'Нарххо 2024'!BM491</f>
        <v>0</v>
      </c>
      <c r="BN491" s="169">
        <f>'Нарххо 2024'!BN491</f>
        <v>48</v>
      </c>
    </row>
    <row r="492" spans="1:66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0</v>
      </c>
      <c r="BL492" s="135">
        <f>'Нарххо 2024'!BL492</f>
        <v>0</v>
      </c>
      <c r="BM492" s="135">
        <f>'Нарххо 2024'!BM492</f>
        <v>0</v>
      </c>
      <c r="BN492" s="169">
        <f>'Нарххо 2024'!BN492</f>
        <v>4.9000000000000004</v>
      </c>
    </row>
    <row r="493" spans="1:66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0</v>
      </c>
      <c r="BL493" s="135">
        <f>'Нарххо 2024'!BL493</f>
        <v>0</v>
      </c>
      <c r="BM493" s="135">
        <f>'Нарххо 2024'!BM493</f>
        <v>0</v>
      </c>
      <c r="BN493" s="169">
        <f>'Нарххо 2024'!BN493</f>
        <v>4.0999999999999996</v>
      </c>
    </row>
    <row r="494" spans="1:66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0</v>
      </c>
      <c r="BL494" s="135">
        <f>'Нарххо 2024'!BL494</f>
        <v>0</v>
      </c>
      <c r="BM494" s="135">
        <f>'Нарххо 2024'!BM494</f>
        <v>0</v>
      </c>
      <c r="BN494" s="169">
        <f>'Нарххо 2024'!BN494</f>
        <v>3.5</v>
      </c>
    </row>
    <row r="495" spans="1:66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0</v>
      </c>
      <c r="BL495" s="135">
        <f>'Нарххо 2024'!BL495</f>
        <v>0</v>
      </c>
      <c r="BM495" s="135">
        <f>'Нарххо 2024'!BM495</f>
        <v>0</v>
      </c>
      <c r="BN495" s="169">
        <f>'Нарххо 2024'!BN495</f>
        <v>18</v>
      </c>
    </row>
    <row r="496" spans="1:66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0</v>
      </c>
      <c r="BL496" s="135">
        <f>'Нарххо 2024'!BL496</f>
        <v>0</v>
      </c>
      <c r="BM496" s="135">
        <f>'Нарххо 2024'!BM496</f>
        <v>0</v>
      </c>
      <c r="BN496" s="169">
        <f>'Нарххо 2024'!BN496</f>
        <v>18</v>
      </c>
    </row>
    <row r="497" spans="1:66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0</v>
      </c>
      <c r="BL497" s="135">
        <f>'Нарххо 2024'!BL497</f>
        <v>0</v>
      </c>
      <c r="BM497" s="135">
        <f>'Нарххо 2024'!BM497</f>
        <v>0</v>
      </c>
      <c r="BN497" s="169">
        <f>'Нарххо 2024'!BN497</f>
        <v>16</v>
      </c>
    </row>
    <row r="498" spans="1:66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0</v>
      </c>
      <c r="BL498" s="135">
        <f>'Нарххо 2024'!BL498</f>
        <v>0</v>
      </c>
      <c r="BM498" s="135">
        <f>'Нарххо 2024'!BM498</f>
        <v>0</v>
      </c>
      <c r="BN498" s="169">
        <f>'Нарххо 2024'!BN498</f>
        <v>3.5</v>
      </c>
    </row>
    <row r="499" spans="1:66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0</v>
      </c>
      <c r="BL499" s="135">
        <f>'Нарххо 2024'!BL499</f>
        <v>0</v>
      </c>
      <c r="BM499" s="135">
        <f>'Нарххо 2024'!BM499</f>
        <v>0</v>
      </c>
      <c r="BN499" s="169">
        <f>'Нарххо 2024'!BN499</f>
        <v>3.5</v>
      </c>
    </row>
    <row r="500" spans="1:66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0</v>
      </c>
      <c r="BL500" s="135">
        <f>'Нарххо 2024'!BL500</f>
        <v>0</v>
      </c>
      <c r="BM500" s="135">
        <f>'Нарххо 2024'!BM500</f>
        <v>0</v>
      </c>
      <c r="BN500" s="169">
        <f>'Нарххо 2024'!BN500</f>
        <v>32</v>
      </c>
    </row>
    <row r="501" spans="1:66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0</v>
      </c>
      <c r="BL501" s="135">
        <f>'Нарххо 2024'!BL501</f>
        <v>0</v>
      </c>
      <c r="BM501" s="135">
        <f>'Нарххо 2024'!BM501</f>
        <v>0</v>
      </c>
      <c r="BN501" s="169">
        <f>'Нарххо 2024'!BN501</f>
        <v>8.25</v>
      </c>
    </row>
    <row r="502" spans="1:66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0</v>
      </c>
      <c r="BL502" s="135">
        <f>'Нарххо 2024'!BL502</f>
        <v>0</v>
      </c>
      <c r="BM502" s="135">
        <f>'Нарххо 2024'!BM502</f>
        <v>0</v>
      </c>
      <c r="BN502" s="169">
        <f>'Нарххо 2024'!BN502</f>
        <v>10.6</v>
      </c>
    </row>
    <row r="503" spans="1:66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0</v>
      </c>
      <c r="BL503" s="135">
        <f>'Нарххо 2024'!BL503</f>
        <v>0</v>
      </c>
      <c r="BM503" s="135">
        <f>'Нарххо 2024'!BM503</f>
        <v>0</v>
      </c>
      <c r="BN503" s="169">
        <f>'Нарххо 2024'!BN503</f>
        <v>10.8</v>
      </c>
    </row>
    <row r="504" spans="1:66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</row>
    <row r="505" spans="1:66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0</v>
      </c>
      <c r="BL505" s="135">
        <f>'Нарххо 2024'!BL505</f>
        <v>0</v>
      </c>
      <c r="BM505" s="135">
        <f>'Нарххо 2024'!BM505</f>
        <v>0</v>
      </c>
      <c r="BN505" s="169">
        <f>'Нарххо 2024'!BN505</f>
        <v>10.84</v>
      </c>
    </row>
    <row r="506" spans="1:66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0</v>
      </c>
      <c r="BL506" s="135">
        <f>'Нарххо 2024'!BL506</f>
        <v>0</v>
      </c>
      <c r="BM506" s="135">
        <f>'Нарххо 2024'!BM506</f>
        <v>0</v>
      </c>
      <c r="BN506" s="169">
        <f>'Нарххо 2024'!BN506</f>
        <v>10.94</v>
      </c>
    </row>
    <row r="507" spans="1:6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</row>
    <row r="508" spans="1:6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</row>
    <row r="509" spans="1:6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</row>
    <row r="510" spans="1:66" ht="18" x14ac:dyDescent="0.25">
      <c r="A510" s="285" t="s">
        <v>200</v>
      </c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285"/>
      <c r="AY510" s="285"/>
      <c r="AZ510" s="285"/>
      <c r="BA510" s="285"/>
      <c r="BB510" s="285"/>
      <c r="BC510" s="285"/>
      <c r="BD510" s="285"/>
      <c r="BE510" s="285"/>
      <c r="BF510" s="285"/>
      <c r="BG510" s="285"/>
      <c r="BH510" s="285"/>
      <c r="BI510" s="285"/>
      <c r="BJ510" s="285"/>
      <c r="BK510" s="285"/>
      <c r="BL510" s="285"/>
      <c r="BM510" s="285"/>
      <c r="BN510" s="285"/>
    </row>
    <row r="511" spans="1:66" x14ac:dyDescent="0.3">
      <c r="A511" s="212"/>
      <c r="B511" s="257"/>
      <c r="C511" s="282" t="s">
        <v>97</v>
      </c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  <c r="AC511" s="283"/>
      <c r="AD511" s="283"/>
      <c r="AE511" s="283"/>
      <c r="AF511" s="283"/>
      <c r="AG511" s="283"/>
      <c r="AH511" s="283"/>
      <c r="AI511" s="283"/>
      <c r="AJ511" s="283"/>
      <c r="AK511" s="283"/>
      <c r="AL511" s="283"/>
      <c r="AM511" s="283"/>
      <c r="AN511" s="283"/>
      <c r="AO511" s="283"/>
      <c r="AP511" s="283"/>
      <c r="AQ511" s="283"/>
      <c r="AR511" s="283"/>
      <c r="AS511" s="283"/>
      <c r="AT511" s="283"/>
      <c r="AU511" s="283"/>
      <c r="AV511" s="283"/>
      <c r="AW511" s="283"/>
      <c r="AX511" s="283"/>
      <c r="AY511" s="283"/>
      <c r="AZ511" s="283"/>
      <c r="BA511" s="283"/>
      <c r="BB511" s="283"/>
      <c r="BC511" s="283"/>
      <c r="BD511" s="283"/>
      <c r="BE511" s="283"/>
      <c r="BF511" s="283"/>
      <c r="BG511" s="283"/>
      <c r="BH511" s="283"/>
      <c r="BI511" s="283"/>
      <c r="BJ511" s="283"/>
      <c r="BK511" s="283"/>
      <c r="BL511" s="283"/>
      <c r="BM511" s="283"/>
      <c r="BN511" s="284"/>
    </row>
    <row r="512" spans="1:66" ht="18.75" customHeight="1" x14ac:dyDescent="0.3">
      <c r="A512" s="218"/>
      <c r="B512" s="198"/>
      <c r="C512" s="276" t="s">
        <v>139</v>
      </c>
      <c r="D512" s="277"/>
      <c r="E512" s="277"/>
      <c r="F512" s="278"/>
      <c r="G512" s="272" t="s">
        <v>221</v>
      </c>
      <c r="H512" s="279" t="s">
        <v>139</v>
      </c>
      <c r="I512" s="280"/>
      <c r="J512" s="280"/>
      <c r="K512" s="281"/>
      <c r="L512" s="272" t="s">
        <v>221</v>
      </c>
      <c r="M512" s="279" t="s">
        <v>139</v>
      </c>
      <c r="N512" s="280"/>
      <c r="O512" s="280"/>
      <c r="P512" s="281"/>
      <c r="Q512" s="272" t="s">
        <v>221</v>
      </c>
      <c r="R512" s="279" t="s">
        <v>139</v>
      </c>
      <c r="S512" s="280"/>
      <c r="T512" s="280"/>
      <c r="U512" s="280"/>
      <c r="V512" s="281"/>
      <c r="W512" s="272" t="s">
        <v>221</v>
      </c>
      <c r="X512" s="279" t="s">
        <v>139</v>
      </c>
      <c r="Y512" s="280"/>
      <c r="Z512" s="280"/>
      <c r="AA512" s="281"/>
      <c r="AB512" s="272" t="s">
        <v>221</v>
      </c>
      <c r="AC512" s="279" t="s">
        <v>139</v>
      </c>
      <c r="AD512" s="280"/>
      <c r="AE512" s="280"/>
      <c r="AF512" s="281"/>
      <c r="AG512" s="272" t="s">
        <v>221</v>
      </c>
      <c r="AH512" s="279" t="s">
        <v>139</v>
      </c>
      <c r="AI512" s="280"/>
      <c r="AJ512" s="280"/>
      <c r="AK512" s="280"/>
      <c r="AL512" s="281"/>
      <c r="AM512" s="272" t="s">
        <v>221</v>
      </c>
      <c r="AN512" s="279" t="s">
        <v>139</v>
      </c>
      <c r="AO512" s="280"/>
      <c r="AP512" s="280"/>
      <c r="AQ512" s="281"/>
      <c r="AR512" s="272" t="s">
        <v>221</v>
      </c>
      <c r="AS512" s="279" t="s">
        <v>139</v>
      </c>
      <c r="AT512" s="280"/>
      <c r="AU512" s="280"/>
      <c r="AV512" s="280"/>
      <c r="AW512" s="256"/>
      <c r="AX512" s="272" t="s">
        <v>221</v>
      </c>
      <c r="AY512" s="279" t="s">
        <v>139</v>
      </c>
      <c r="AZ512" s="280"/>
      <c r="BA512" s="280"/>
      <c r="BB512" s="281"/>
      <c r="BC512" s="272" t="s">
        <v>221</v>
      </c>
      <c r="BD512" s="279" t="s">
        <v>139</v>
      </c>
      <c r="BE512" s="280"/>
      <c r="BF512" s="280"/>
      <c r="BG512" s="281"/>
      <c r="BH512" s="272" t="s">
        <v>221</v>
      </c>
      <c r="BI512" s="279" t="s">
        <v>139</v>
      </c>
      <c r="BJ512" s="280"/>
      <c r="BK512" s="280"/>
      <c r="BL512" s="280"/>
      <c r="BM512" s="281"/>
      <c r="BN512" s="272" t="s">
        <v>221</v>
      </c>
    </row>
    <row r="513" spans="1:66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3"/>
      <c r="H513" s="138" t="s">
        <v>141</v>
      </c>
      <c r="I513" s="138" t="s">
        <v>142</v>
      </c>
      <c r="J513" s="138" t="s">
        <v>143</v>
      </c>
      <c r="K513" s="138" t="s">
        <v>144</v>
      </c>
      <c r="L513" s="273"/>
      <c r="M513" s="138" t="s">
        <v>145</v>
      </c>
      <c r="N513" s="138" t="s">
        <v>146</v>
      </c>
      <c r="O513" s="138" t="s">
        <v>147</v>
      </c>
      <c r="P513" s="138" t="s">
        <v>148</v>
      </c>
      <c r="Q513" s="273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3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73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3"/>
    </row>
    <row r="514" spans="1:66" ht="18" x14ac:dyDescent="0.25">
      <c r="A514" s="274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</row>
    <row r="515" spans="1:66" ht="18" x14ac:dyDescent="0.25">
      <c r="A515" s="275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0</v>
      </c>
      <c r="BL515" s="135">
        <f>'Нарххо 2024'!BL515</f>
        <v>0</v>
      </c>
      <c r="BM515" s="135">
        <f>'Нарххо 2024'!BM515</f>
        <v>0</v>
      </c>
      <c r="BN515" s="169">
        <f>'Нарххо 2024'!BN515</f>
        <v>4.8</v>
      </c>
    </row>
    <row r="516" spans="1:66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0</v>
      </c>
      <c r="BL516" s="135">
        <f>'Нарххо 2024'!BL516</f>
        <v>0</v>
      </c>
      <c r="BM516" s="135">
        <f>'Нарххо 2024'!BM516</f>
        <v>0</v>
      </c>
      <c r="BN516" s="169">
        <f>'Нарххо 2024'!BN516</f>
        <v>3.75</v>
      </c>
    </row>
    <row r="517" spans="1:66" ht="18" x14ac:dyDescent="0.25">
      <c r="A517" s="274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</row>
    <row r="518" spans="1:66" ht="18" x14ac:dyDescent="0.25">
      <c r="A518" s="275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0</v>
      </c>
      <c r="BL518" s="135">
        <f>'Нарххо 2024'!BL518</f>
        <v>0</v>
      </c>
      <c r="BM518" s="135">
        <f>'Нарххо 2024'!BM518</f>
        <v>0</v>
      </c>
      <c r="BN518" s="169">
        <f>'Нарххо 2024'!BN518</f>
        <v>3.15</v>
      </c>
    </row>
    <row r="519" spans="1:66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0</v>
      </c>
      <c r="BL519" s="135">
        <f>'Нарххо 2024'!BL519</f>
        <v>0</v>
      </c>
      <c r="BM519" s="135">
        <f>'Нарххо 2024'!BM519</f>
        <v>0</v>
      </c>
      <c r="BN519" s="169">
        <f>'Нарххо 2024'!BN519</f>
        <v>2.5</v>
      </c>
    </row>
    <row r="520" spans="1:66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0</v>
      </c>
      <c r="BL520" s="135">
        <f>'Нарххо 2024'!BL520</f>
        <v>0</v>
      </c>
      <c r="BM520" s="135">
        <f>'Нарххо 2024'!BM520</f>
        <v>0</v>
      </c>
      <c r="BN520" s="169">
        <f>'Нарххо 2024'!BN520</f>
        <v>9.5</v>
      </c>
    </row>
    <row r="521" spans="1:66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0</v>
      </c>
      <c r="BL521" s="135">
        <f>'Нарххо 2024'!BL521</f>
        <v>0</v>
      </c>
      <c r="BM521" s="135">
        <f>'Нарххо 2024'!BM521</f>
        <v>0</v>
      </c>
      <c r="BN521" s="169">
        <f>'Нарххо 2024'!BN521</f>
        <v>9.5</v>
      </c>
    </row>
    <row r="522" spans="1:66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0</v>
      </c>
      <c r="BL522" s="135">
        <f>'Нарххо 2024'!BL522</f>
        <v>0</v>
      </c>
      <c r="BM522" s="135">
        <f>'Нарххо 2024'!BM522</f>
        <v>0</v>
      </c>
      <c r="BN522" s="169">
        <f>'Нарххо 2024'!BN522</f>
        <v>6</v>
      </c>
    </row>
    <row r="523" spans="1:66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0</v>
      </c>
      <c r="BL523" s="135">
        <f>'Нарххо 2024'!BL523</f>
        <v>0</v>
      </c>
      <c r="BM523" s="135">
        <f>'Нарххо 2024'!BM523</f>
        <v>0</v>
      </c>
      <c r="BN523" s="169">
        <f>'Нарххо 2024'!BN523</f>
        <v>14</v>
      </c>
    </row>
    <row r="524" spans="1:66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0</v>
      </c>
      <c r="BL524" s="135">
        <f>'Нарххо 2024'!BL524</f>
        <v>0</v>
      </c>
      <c r="BM524" s="135">
        <f>'Нарххо 2024'!BM524</f>
        <v>0</v>
      </c>
      <c r="BN524" s="169">
        <f>'Нарххо 2024'!BN524</f>
        <v>15.6</v>
      </c>
    </row>
    <row r="525" spans="1:66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0</v>
      </c>
      <c r="BL525" s="135">
        <f>'Нарххо 2024'!BL525</f>
        <v>0</v>
      </c>
      <c r="BM525" s="135">
        <f>'Нарххо 2024'!BM525</f>
        <v>0</v>
      </c>
      <c r="BN525" s="169">
        <f>'Нарххо 2024'!BN525</f>
        <v>17</v>
      </c>
    </row>
    <row r="526" spans="1:66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0</v>
      </c>
      <c r="BL526" s="135">
        <f>'Нарххо 2024'!BL526</f>
        <v>0</v>
      </c>
      <c r="BM526" s="135">
        <f>'Нарххо 2024'!BM526</f>
        <v>0</v>
      </c>
      <c r="BN526" s="169">
        <f>'Нарххо 2024'!BN526</f>
        <v>86</v>
      </c>
    </row>
    <row r="527" spans="1:66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0</v>
      </c>
      <c r="BL527" s="135">
        <f>'Нарххо 2024'!BL527</f>
        <v>0</v>
      </c>
      <c r="BM527" s="135">
        <f>'Нарххо 2024'!BM527</f>
        <v>0</v>
      </c>
      <c r="BN527" s="169">
        <f>'Нарххо 2024'!BN527</f>
        <v>87.5</v>
      </c>
    </row>
    <row r="528" spans="1:66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0</v>
      </c>
      <c r="BL528" s="135">
        <f>'Нарххо 2024'!BL528</f>
        <v>0</v>
      </c>
      <c r="BM528" s="135">
        <f>'Нарххо 2024'!BM528</f>
        <v>0</v>
      </c>
      <c r="BN528" s="169">
        <f>'Нарххо 2024'!BN528</f>
        <v>6</v>
      </c>
    </row>
    <row r="529" spans="1:66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0</v>
      </c>
      <c r="BL529" s="135">
        <f>'Нарххо 2024'!BL529</f>
        <v>0</v>
      </c>
      <c r="BM529" s="135">
        <f>'Нарххо 2024'!BM529</f>
        <v>0</v>
      </c>
      <c r="BN529" s="169">
        <f>'Нарххо 2024'!BN529</f>
        <v>11.6</v>
      </c>
    </row>
    <row r="530" spans="1:66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0</v>
      </c>
      <c r="BL530" s="135">
        <f>'Нарххо 2024'!BL530</f>
        <v>0</v>
      </c>
      <c r="BM530" s="135">
        <f>'Нарххо 2024'!BM530</f>
        <v>0</v>
      </c>
      <c r="BN530" s="169">
        <f>'Нарххо 2024'!BN530</f>
        <v>11.5</v>
      </c>
    </row>
    <row r="531" spans="1:66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0</v>
      </c>
      <c r="BL531" s="135">
        <f>'Нарххо 2024'!BL531</f>
        <v>0</v>
      </c>
      <c r="BM531" s="135">
        <f>'Нарххо 2024'!BM531</f>
        <v>0</v>
      </c>
      <c r="BN531" s="169">
        <f>'Нарххо 2024'!BN531</f>
        <v>37.5</v>
      </c>
    </row>
    <row r="532" spans="1:66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0</v>
      </c>
      <c r="BL532" s="135">
        <f>'Нарххо 2024'!BL532</f>
        <v>0</v>
      </c>
      <c r="BM532" s="135">
        <f>'Нарххо 2024'!BM532</f>
        <v>0</v>
      </c>
      <c r="BN532" s="169">
        <f>'Нарххо 2024'!BN532</f>
        <v>38.5</v>
      </c>
    </row>
    <row r="533" spans="1:66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0</v>
      </c>
      <c r="BL533" s="135">
        <f>'Нарххо 2024'!BL533</f>
        <v>0</v>
      </c>
      <c r="BM533" s="135">
        <f>'Нарххо 2024'!BM533</f>
        <v>0</v>
      </c>
      <c r="BN533" s="169">
        <f>'Нарххо 2024'!BN533</f>
        <v>5.0999999999999996</v>
      </c>
    </row>
    <row r="534" spans="1:66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0</v>
      </c>
      <c r="BL534" s="135">
        <f>'Нарххо 2024'!BL534</f>
        <v>0</v>
      </c>
      <c r="BM534" s="135">
        <f>'Нарххо 2024'!BM534</f>
        <v>0</v>
      </c>
      <c r="BN534" s="169">
        <f>'Нарххо 2024'!BN534</f>
        <v>4.5999999999999996</v>
      </c>
    </row>
    <row r="535" spans="1:66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0</v>
      </c>
      <c r="BL535" s="135">
        <f>'Нарххо 2024'!BL535</f>
        <v>0</v>
      </c>
      <c r="BM535" s="135">
        <f>'Нарххо 2024'!BM535</f>
        <v>0</v>
      </c>
      <c r="BN535" s="169">
        <f>'Нарххо 2024'!BN535</f>
        <v>3.5</v>
      </c>
    </row>
    <row r="536" spans="1:66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0</v>
      </c>
      <c r="BL536" s="135">
        <f>'Нарххо 2024'!BL536</f>
        <v>0</v>
      </c>
      <c r="BM536" s="135">
        <f>'Нарххо 2024'!BM536</f>
        <v>0</v>
      </c>
      <c r="BN536" s="169">
        <f>'Нарххо 2024'!BN536</f>
        <v>17.5</v>
      </c>
    </row>
    <row r="537" spans="1:66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0</v>
      </c>
      <c r="BL537" s="135">
        <f>'Нарххо 2024'!BL537</f>
        <v>0</v>
      </c>
      <c r="BM537" s="135">
        <f>'Нарххо 2024'!BM537</f>
        <v>0</v>
      </c>
      <c r="BN537" s="169">
        <f>'Нарххо 2024'!BN537</f>
        <v>18</v>
      </c>
    </row>
    <row r="538" spans="1:66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0</v>
      </c>
      <c r="BL538" s="135">
        <f>'Нарххо 2024'!BL538</f>
        <v>0</v>
      </c>
      <c r="BM538" s="135">
        <f>'Нарххо 2024'!BM538</f>
        <v>0</v>
      </c>
      <c r="BN538" s="169">
        <f>'Нарххо 2024'!BN538</f>
        <v>18</v>
      </c>
    </row>
    <row r="539" spans="1:66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0</v>
      </c>
      <c r="BL539" s="135">
        <f>'Нарххо 2024'!BL539</f>
        <v>0</v>
      </c>
      <c r="BM539" s="135">
        <f>'Нарххо 2024'!BM539</f>
        <v>0</v>
      </c>
      <c r="BN539" s="169">
        <f>'Нарххо 2024'!BN539</f>
        <v>3</v>
      </c>
    </row>
    <row r="540" spans="1:66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0</v>
      </c>
      <c r="BL540" s="135">
        <f>'Нарххо 2024'!BL540</f>
        <v>0</v>
      </c>
      <c r="BM540" s="135">
        <f>'Нарххо 2024'!BM540</f>
        <v>0</v>
      </c>
      <c r="BN540" s="169">
        <f>'Нарххо 2024'!BN540</f>
        <v>2</v>
      </c>
    </row>
    <row r="541" spans="1:66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0</v>
      </c>
      <c r="BL541" s="135">
        <f>'Нарххо 2024'!BL541</f>
        <v>0</v>
      </c>
      <c r="BM541" s="135">
        <f>'Нарххо 2024'!BM541</f>
        <v>0</v>
      </c>
      <c r="BN541" s="169">
        <f>'Нарххо 2024'!BN541</f>
        <v>40</v>
      </c>
    </row>
    <row r="542" spans="1:66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0</v>
      </c>
      <c r="BL542" s="135">
        <f>'Нарххо 2024'!BL542</f>
        <v>0</v>
      </c>
      <c r="BM542" s="135">
        <f>'Нарххо 2024'!BM542</f>
        <v>0</v>
      </c>
      <c r="BN542" s="169">
        <f>'Нарххо 2024'!BN542</f>
        <v>7.8</v>
      </c>
    </row>
    <row r="543" spans="1:66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0</v>
      </c>
      <c r="BL543" s="135">
        <f>'Нарххо 2024'!BL543</f>
        <v>0</v>
      </c>
      <c r="BM543" s="135">
        <f>'Нарххо 2024'!BM543</f>
        <v>0</v>
      </c>
      <c r="BN543" s="169">
        <f>'Нарххо 2024'!BN543</f>
        <v>10.6</v>
      </c>
    </row>
    <row r="544" spans="1:66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0</v>
      </c>
      <c r="BL544" s="135">
        <f>'Нарххо 2024'!BL544</f>
        <v>0</v>
      </c>
      <c r="BM544" s="135">
        <f>'Нарххо 2024'!BM544</f>
        <v>0</v>
      </c>
      <c r="BN544" s="169">
        <f>'Нарххо 2024'!BN544</f>
        <v>10.8</v>
      </c>
    </row>
    <row r="545" spans="1:66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</row>
    <row r="546" spans="1:66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0</v>
      </c>
      <c r="BL546" s="135">
        <f>'Нарххо 2024'!BL546</f>
        <v>0</v>
      </c>
      <c r="BM546" s="135">
        <f>'Нарххо 2024'!BM546</f>
        <v>0</v>
      </c>
      <c r="BN546" s="169">
        <f>'Нарххо 2024'!BN546</f>
        <v>10.73</v>
      </c>
    </row>
    <row r="547" spans="1:66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0</v>
      </c>
      <c r="BL547" s="135">
        <f>'Нарххо 2024'!BL547</f>
        <v>0</v>
      </c>
      <c r="BM547" s="135">
        <f>'Нарххо 2024'!BM547</f>
        <v>0</v>
      </c>
      <c r="BN547" s="169">
        <f>'Нарххо 2024'!BN547</f>
        <v>10.82</v>
      </c>
    </row>
    <row r="548" spans="1:6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</row>
    <row r="549" spans="1:6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</row>
    <row r="550" spans="1:6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</row>
    <row r="551" spans="1:66" ht="18" x14ac:dyDescent="0.25">
      <c r="A551" s="285" t="s">
        <v>200</v>
      </c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85"/>
      <c r="AW551" s="285"/>
      <c r="AX551" s="285"/>
      <c r="AY551" s="285"/>
      <c r="AZ551" s="285"/>
      <c r="BA551" s="285"/>
      <c r="BB551" s="285"/>
      <c r="BC551" s="285"/>
      <c r="BD551" s="285"/>
      <c r="BE551" s="285"/>
      <c r="BF551" s="285"/>
      <c r="BG551" s="285"/>
      <c r="BH551" s="285"/>
      <c r="BI551" s="285"/>
      <c r="BJ551" s="285"/>
      <c r="BK551" s="285"/>
      <c r="BL551" s="285"/>
      <c r="BM551" s="285"/>
      <c r="BN551" s="285"/>
    </row>
    <row r="552" spans="1:66" x14ac:dyDescent="0.3">
      <c r="A552" s="212"/>
      <c r="B552" s="257"/>
      <c r="C552" s="282" t="s">
        <v>209</v>
      </c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  <c r="AC552" s="283"/>
      <c r="AD552" s="283"/>
      <c r="AE552" s="283"/>
      <c r="AF552" s="283"/>
      <c r="AG552" s="283"/>
      <c r="AH552" s="283"/>
      <c r="AI552" s="283"/>
      <c r="AJ552" s="283"/>
      <c r="AK552" s="283"/>
      <c r="AL552" s="283"/>
      <c r="AM552" s="283"/>
      <c r="AN552" s="283"/>
      <c r="AO552" s="283"/>
      <c r="AP552" s="283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4"/>
    </row>
    <row r="553" spans="1:66" ht="18.75" customHeight="1" x14ac:dyDescent="0.3">
      <c r="A553" s="218"/>
      <c r="B553" s="198"/>
      <c r="C553" s="276" t="s">
        <v>139</v>
      </c>
      <c r="D553" s="277"/>
      <c r="E553" s="277"/>
      <c r="F553" s="278"/>
      <c r="G553" s="272" t="s">
        <v>221</v>
      </c>
      <c r="H553" s="279" t="s">
        <v>139</v>
      </c>
      <c r="I553" s="280"/>
      <c r="J553" s="280"/>
      <c r="K553" s="281"/>
      <c r="L553" s="272" t="s">
        <v>221</v>
      </c>
      <c r="M553" s="279" t="s">
        <v>139</v>
      </c>
      <c r="N553" s="280"/>
      <c r="O553" s="280"/>
      <c r="P553" s="281"/>
      <c r="Q553" s="272" t="s">
        <v>221</v>
      </c>
      <c r="R553" s="279" t="s">
        <v>139</v>
      </c>
      <c r="S553" s="280"/>
      <c r="T553" s="280"/>
      <c r="U553" s="280"/>
      <c r="V553" s="281"/>
      <c r="W553" s="272" t="s">
        <v>221</v>
      </c>
      <c r="X553" s="279" t="s">
        <v>139</v>
      </c>
      <c r="Y553" s="280"/>
      <c r="Z553" s="280"/>
      <c r="AA553" s="281"/>
      <c r="AB553" s="272" t="s">
        <v>221</v>
      </c>
      <c r="AC553" s="279" t="s">
        <v>139</v>
      </c>
      <c r="AD553" s="280"/>
      <c r="AE553" s="280"/>
      <c r="AF553" s="281"/>
      <c r="AG553" s="272" t="s">
        <v>221</v>
      </c>
      <c r="AH553" s="279" t="s">
        <v>139</v>
      </c>
      <c r="AI553" s="280"/>
      <c r="AJ553" s="280"/>
      <c r="AK553" s="280"/>
      <c r="AL553" s="281"/>
      <c r="AM553" s="272" t="s">
        <v>221</v>
      </c>
      <c r="AN553" s="279" t="s">
        <v>139</v>
      </c>
      <c r="AO553" s="280"/>
      <c r="AP553" s="280"/>
      <c r="AQ553" s="281"/>
      <c r="AR553" s="272" t="s">
        <v>221</v>
      </c>
      <c r="AS553" s="279" t="s">
        <v>139</v>
      </c>
      <c r="AT553" s="280"/>
      <c r="AU553" s="280"/>
      <c r="AV553" s="280"/>
      <c r="AW553" s="256"/>
      <c r="AX553" s="272" t="s">
        <v>221</v>
      </c>
      <c r="AY553" s="279" t="s">
        <v>139</v>
      </c>
      <c r="AZ553" s="280"/>
      <c r="BA553" s="280"/>
      <c r="BB553" s="281"/>
      <c r="BC553" s="272" t="s">
        <v>221</v>
      </c>
      <c r="BD553" s="279" t="s">
        <v>139</v>
      </c>
      <c r="BE553" s="280"/>
      <c r="BF553" s="280"/>
      <c r="BG553" s="281"/>
      <c r="BH553" s="272" t="s">
        <v>221</v>
      </c>
      <c r="BI553" s="279" t="s">
        <v>139</v>
      </c>
      <c r="BJ553" s="280"/>
      <c r="BK553" s="280"/>
      <c r="BL553" s="280"/>
      <c r="BM553" s="281"/>
      <c r="BN553" s="272" t="s">
        <v>221</v>
      </c>
    </row>
    <row r="554" spans="1:66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3"/>
      <c r="H554" s="138" t="s">
        <v>141</v>
      </c>
      <c r="I554" s="138" t="s">
        <v>142</v>
      </c>
      <c r="J554" s="138" t="s">
        <v>143</v>
      </c>
      <c r="K554" s="138" t="s">
        <v>144</v>
      </c>
      <c r="L554" s="273"/>
      <c r="M554" s="138" t="s">
        <v>145</v>
      </c>
      <c r="N554" s="138" t="s">
        <v>146</v>
      </c>
      <c r="O554" s="138" t="s">
        <v>147</v>
      </c>
      <c r="P554" s="138" t="s">
        <v>148</v>
      </c>
      <c r="Q554" s="273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3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73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3"/>
    </row>
    <row r="555" spans="1:66" ht="18" x14ac:dyDescent="0.25">
      <c r="A555" s="274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</row>
    <row r="556" spans="1:66" ht="18" x14ac:dyDescent="0.25">
      <c r="A556" s="275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0</v>
      </c>
      <c r="BL556" s="135">
        <f>'Нарххо 2024'!BL556</f>
        <v>0</v>
      </c>
      <c r="BM556" s="135">
        <f>'Нарххо 2024'!BM556</f>
        <v>0</v>
      </c>
      <c r="BN556" s="169">
        <f>'Нарххо 2024'!BN556</f>
        <v>5</v>
      </c>
    </row>
    <row r="557" spans="1:66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0</v>
      </c>
      <c r="BL557" s="135">
        <f>'Нарххо 2024'!BL557</f>
        <v>0</v>
      </c>
      <c r="BM557" s="135">
        <f>'Нарххо 2024'!BM557</f>
        <v>0</v>
      </c>
      <c r="BN557" s="169">
        <f>'Нарххо 2024'!BN557</f>
        <v>3.5</v>
      </c>
    </row>
    <row r="558" spans="1:66" ht="18" x14ac:dyDescent="0.25">
      <c r="A558" s="274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</row>
    <row r="559" spans="1:66" ht="18" x14ac:dyDescent="0.25">
      <c r="A559" s="275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0</v>
      </c>
      <c r="BL559" s="135">
        <f>'Нарххо 2024'!BL559</f>
        <v>0</v>
      </c>
      <c r="BM559" s="135">
        <f>'Нарххо 2024'!BM559</f>
        <v>0</v>
      </c>
      <c r="BN559" s="169">
        <f>'Нарххо 2024'!BN559</f>
        <v>3</v>
      </c>
    </row>
    <row r="560" spans="1:66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0</v>
      </c>
      <c r="BL560" s="135">
        <f>'Нарххо 2024'!BL560</f>
        <v>0</v>
      </c>
      <c r="BM560" s="135">
        <f>'Нарххо 2024'!BM560</f>
        <v>0</v>
      </c>
      <c r="BN560" s="169">
        <f>'Нарххо 2024'!BN560</f>
        <v>2.15</v>
      </c>
    </row>
    <row r="561" spans="1:66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0</v>
      </c>
      <c r="BL561" s="135">
        <f>'Нарххо 2024'!BL561</f>
        <v>0</v>
      </c>
      <c r="BM561" s="135">
        <f>'Нарххо 2024'!BM561</f>
        <v>0</v>
      </c>
      <c r="BN561" s="169">
        <f>'Нарххо 2024'!BN561</f>
        <v>10.5</v>
      </c>
    </row>
    <row r="562" spans="1:66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0</v>
      </c>
      <c r="BL562" s="135">
        <f>'Нарххо 2024'!BL562</f>
        <v>0</v>
      </c>
      <c r="BM562" s="135">
        <f>'Нарххо 2024'!BM562</f>
        <v>0</v>
      </c>
      <c r="BN562" s="169">
        <f>'Нарххо 2024'!BN562</f>
        <v>11.5</v>
      </c>
    </row>
    <row r="563" spans="1:66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0</v>
      </c>
      <c r="BL563" s="135">
        <f>'Нарххо 2024'!BL563</f>
        <v>0</v>
      </c>
      <c r="BM563" s="135">
        <f>'Нарххо 2024'!BM563</f>
        <v>0</v>
      </c>
      <c r="BN563" s="169">
        <f>'Нарххо 2024'!BN563</f>
        <v>5</v>
      </c>
    </row>
    <row r="564" spans="1:66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0</v>
      </c>
      <c r="BL564" s="135">
        <f>'Нарххо 2024'!BL564</f>
        <v>0</v>
      </c>
      <c r="BM564" s="135">
        <f>'Нарххо 2024'!BM564</f>
        <v>0</v>
      </c>
      <c r="BN564" s="169">
        <f>'Нарххо 2024'!BN564</f>
        <v>12</v>
      </c>
    </row>
    <row r="565" spans="1:66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0</v>
      </c>
      <c r="BL565" s="135">
        <f>'Нарххо 2024'!BL565</f>
        <v>0</v>
      </c>
      <c r="BM565" s="135">
        <f>'Нарххо 2024'!BM565</f>
        <v>0</v>
      </c>
      <c r="BN565" s="169">
        <f>'Нарххо 2024'!BN565</f>
        <v>15.5</v>
      </c>
    </row>
    <row r="566" spans="1:66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0</v>
      </c>
      <c r="BL566" s="135">
        <f>'Нарххо 2024'!BL566</f>
        <v>0</v>
      </c>
      <c r="BM566" s="135">
        <f>'Нарххо 2024'!BM566</f>
        <v>0</v>
      </c>
      <c r="BN566" s="169">
        <f>'Нарххо 2024'!BN566</f>
        <v>17</v>
      </c>
    </row>
    <row r="567" spans="1:66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0</v>
      </c>
      <c r="BL567" s="135">
        <f>'Нарххо 2024'!BL567</f>
        <v>0</v>
      </c>
      <c r="BM567" s="135">
        <f>'Нарххо 2024'!BM567</f>
        <v>0</v>
      </c>
      <c r="BN567" s="169">
        <f>'Нарххо 2024'!BN567</f>
        <v>86.5</v>
      </c>
    </row>
    <row r="568" spans="1:66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0</v>
      </c>
      <c r="BL568" s="135">
        <f>'Нарххо 2024'!BL568</f>
        <v>0</v>
      </c>
      <c r="BM568" s="135">
        <f>'Нарххо 2024'!BM568</f>
        <v>0</v>
      </c>
      <c r="BN568" s="169">
        <f>'Нарххо 2024'!BN568</f>
        <v>90</v>
      </c>
    </row>
    <row r="569" spans="1:66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0</v>
      </c>
      <c r="BL569" s="135">
        <f>'Нарххо 2024'!BL569</f>
        <v>0</v>
      </c>
      <c r="BM569" s="135">
        <f>'Нарххо 2024'!BM569</f>
        <v>0</v>
      </c>
      <c r="BN569" s="169">
        <f>'Нарххо 2024'!BN569</f>
        <v>6</v>
      </c>
    </row>
    <row r="570" spans="1:66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0</v>
      </c>
      <c r="BL570" s="135">
        <f>'Нарххо 2024'!BL570</f>
        <v>0</v>
      </c>
      <c r="BM570" s="135">
        <f>'Нарххо 2024'!BM570</f>
        <v>0</v>
      </c>
      <c r="BN570" s="169">
        <f>'Нарххо 2024'!BN570</f>
        <v>11.6</v>
      </c>
    </row>
    <row r="571" spans="1:66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0</v>
      </c>
      <c r="BL571" s="135">
        <f>'Нарххо 2024'!BL571</f>
        <v>0</v>
      </c>
      <c r="BM571" s="135">
        <f>'Нарххо 2024'!BM571</f>
        <v>0</v>
      </c>
      <c r="BN571" s="169">
        <f>'Нарххо 2024'!BN571</f>
        <v>11</v>
      </c>
    </row>
    <row r="572" spans="1:66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0</v>
      </c>
      <c r="BL572" s="135">
        <f>'Нарххо 2024'!BL572</f>
        <v>0</v>
      </c>
      <c r="BM572" s="135">
        <f>'Нарххо 2024'!BM572</f>
        <v>0</v>
      </c>
      <c r="BN572" s="169">
        <f>'Нарххо 2024'!BN572</f>
        <v>50</v>
      </c>
    </row>
    <row r="573" spans="1:66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0</v>
      </c>
      <c r="BL573" s="135">
        <f>'Нарххо 2024'!BL573</f>
        <v>0</v>
      </c>
      <c r="BM573" s="135">
        <f>'Нарххо 2024'!BM573</f>
        <v>0</v>
      </c>
      <c r="BN573" s="169">
        <f>'Нарххо 2024'!BN573</f>
        <v>50</v>
      </c>
    </row>
    <row r="574" spans="1:66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0</v>
      </c>
      <c r="BL574" s="135">
        <f>'Нарххо 2024'!BL574</f>
        <v>0</v>
      </c>
      <c r="BM574" s="135">
        <f>'Нарххо 2024'!BM574</f>
        <v>0</v>
      </c>
      <c r="BN574" s="169">
        <f>'Нарххо 2024'!BN574</f>
        <v>5.0500000000000007</v>
      </c>
    </row>
    <row r="575" spans="1:66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0</v>
      </c>
      <c r="BL575" s="135">
        <f>'Нарххо 2024'!BL575</f>
        <v>0</v>
      </c>
      <c r="BM575" s="135">
        <f>'Нарххо 2024'!BM575</f>
        <v>0</v>
      </c>
      <c r="BN575" s="169">
        <f>'Нарххо 2024'!BN575</f>
        <v>4.4000000000000004</v>
      </c>
    </row>
    <row r="576" spans="1:66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0</v>
      </c>
      <c r="BL576" s="135">
        <f>'Нарххо 2024'!BL576</f>
        <v>0</v>
      </c>
      <c r="BM576" s="135">
        <f>'Нарххо 2024'!BM576</f>
        <v>0</v>
      </c>
      <c r="BN576" s="169">
        <f>'Нарххо 2024'!BN576</f>
        <v>3.5</v>
      </c>
    </row>
    <row r="577" spans="1:66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0</v>
      </c>
      <c r="BL577" s="135">
        <f>'Нарххо 2024'!BL577</f>
        <v>0</v>
      </c>
      <c r="BM577" s="135">
        <f>'Нарххо 2024'!BM577</f>
        <v>0</v>
      </c>
      <c r="BN577" s="169">
        <f>'Нарххо 2024'!BN577</f>
        <v>18</v>
      </c>
    </row>
    <row r="578" spans="1:66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0</v>
      </c>
      <c r="BL578" s="135">
        <f>'Нарххо 2024'!BL578</f>
        <v>0</v>
      </c>
      <c r="BM578" s="135">
        <f>'Нарххо 2024'!BM578</f>
        <v>0</v>
      </c>
      <c r="BN578" s="169">
        <f>'Нарххо 2024'!BN578</f>
        <v>17</v>
      </c>
    </row>
    <row r="579" spans="1:66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0</v>
      </c>
      <c r="BL579" s="135">
        <f>'Нарххо 2024'!BL579</f>
        <v>0</v>
      </c>
      <c r="BM579" s="135">
        <f>'Нарххо 2024'!BM579</f>
        <v>0</v>
      </c>
      <c r="BN579" s="169">
        <f>'Нарххо 2024'!BN579</f>
        <v>16</v>
      </c>
    </row>
    <row r="580" spans="1:66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0</v>
      </c>
      <c r="BL580" s="135">
        <f>'Нарххо 2024'!BL580</f>
        <v>0</v>
      </c>
      <c r="BM580" s="135">
        <f>'Нарххо 2024'!BM580</f>
        <v>0</v>
      </c>
      <c r="BN580" s="169">
        <f>'Нарххо 2024'!BN580</f>
        <v>5</v>
      </c>
    </row>
    <row r="581" spans="1:66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0</v>
      </c>
      <c r="BL581" s="135">
        <f>'Нарххо 2024'!BL581</f>
        <v>0</v>
      </c>
      <c r="BM581" s="135">
        <f>'Нарххо 2024'!BM581</f>
        <v>0</v>
      </c>
      <c r="BN581" s="169">
        <f>'Нарххо 2024'!BN581</f>
        <v>3.5</v>
      </c>
    </row>
    <row r="582" spans="1:66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0</v>
      </c>
      <c r="BL582" s="135">
        <f>'Нарххо 2024'!BL582</f>
        <v>0</v>
      </c>
      <c r="BM582" s="135">
        <f>'Нарххо 2024'!BM582</f>
        <v>0</v>
      </c>
      <c r="BN582" s="169">
        <f>'Нарххо 2024'!BN582</f>
        <v>40</v>
      </c>
    </row>
    <row r="583" spans="1:66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0</v>
      </c>
      <c r="BL583" s="135">
        <f>'Нарххо 2024'!BL583</f>
        <v>0</v>
      </c>
      <c r="BM583" s="135">
        <f>'Нарххо 2024'!BM583</f>
        <v>0</v>
      </c>
      <c r="BN583" s="169">
        <f>'Нарххо 2024'!BN583</f>
        <v>8.8500000000000014</v>
      </c>
    </row>
    <row r="584" spans="1:66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0</v>
      </c>
      <c r="BL584" s="135">
        <f>'Нарххо 2024'!BL584</f>
        <v>0</v>
      </c>
      <c r="BM584" s="135">
        <f>'Нарххо 2024'!BM584</f>
        <v>0</v>
      </c>
      <c r="BN584" s="169">
        <f>'Нарххо 2024'!BN584</f>
        <v>10.45</v>
      </c>
    </row>
    <row r="585" spans="1:66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0</v>
      </c>
      <c r="BL585" s="135">
        <f>'Нарххо 2024'!BL585</f>
        <v>0</v>
      </c>
      <c r="BM585" s="135">
        <f>'Нарххо 2024'!BM585</f>
        <v>0</v>
      </c>
      <c r="BN585" s="169">
        <f>'Нарххо 2024'!BN585</f>
        <v>10.5</v>
      </c>
    </row>
    <row r="586" spans="1:66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</row>
    <row r="587" spans="1:66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0</v>
      </c>
      <c r="BL587" s="135">
        <f>'Нарххо 2024'!BL587</f>
        <v>0</v>
      </c>
      <c r="BM587" s="135">
        <f>'Нарххо 2024'!BM587</f>
        <v>0</v>
      </c>
      <c r="BN587" s="169">
        <f>'Нарххо 2024'!BN587</f>
        <v>10.85</v>
      </c>
    </row>
    <row r="588" spans="1:66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0</v>
      </c>
      <c r="BL588" s="135">
        <f>'Нарххо 2024'!BL588</f>
        <v>0</v>
      </c>
      <c r="BM588" s="135">
        <f>'Нарххо 2024'!BM588</f>
        <v>0</v>
      </c>
      <c r="BN588" s="169">
        <f>'Нарххо 2024'!BN588</f>
        <v>10.95</v>
      </c>
    </row>
    <row r="589" spans="1:6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</row>
    <row r="590" spans="1:6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</row>
    <row r="591" spans="1:6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</row>
    <row r="592" spans="1:66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</row>
    <row r="593" spans="1:66" ht="18" x14ac:dyDescent="0.25">
      <c r="A593" s="285" t="s">
        <v>200</v>
      </c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285"/>
      <c r="AQ593" s="285"/>
      <c r="AR593" s="285"/>
      <c r="AS593" s="285"/>
      <c r="AT593" s="285"/>
      <c r="AU593" s="285"/>
      <c r="AV593" s="285"/>
      <c r="AW593" s="285"/>
      <c r="AX593" s="285"/>
      <c r="AY593" s="285"/>
      <c r="AZ593" s="285"/>
      <c r="BA593" s="285"/>
      <c r="BB593" s="285"/>
      <c r="BC593" s="285"/>
      <c r="BD593" s="285"/>
      <c r="BE593" s="285"/>
      <c r="BF593" s="285"/>
      <c r="BG593" s="285"/>
      <c r="BH593" s="285"/>
      <c r="BI593" s="285"/>
      <c r="BJ593" s="285"/>
      <c r="BK593" s="285"/>
      <c r="BL593" s="285"/>
      <c r="BM593" s="285"/>
      <c r="BN593" s="285"/>
    </row>
    <row r="594" spans="1:66" x14ac:dyDescent="0.3">
      <c r="A594" s="212"/>
      <c r="B594" s="257"/>
      <c r="C594" s="282" t="s">
        <v>210</v>
      </c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  <c r="AC594" s="283"/>
      <c r="AD594" s="283"/>
      <c r="AE594" s="283"/>
      <c r="AF594" s="283"/>
      <c r="AG594" s="283"/>
      <c r="AH594" s="283"/>
      <c r="AI594" s="283"/>
      <c r="AJ594" s="283"/>
      <c r="AK594" s="283"/>
      <c r="AL594" s="283"/>
      <c r="AM594" s="283"/>
      <c r="AN594" s="283"/>
      <c r="AO594" s="283"/>
      <c r="AP594" s="283"/>
      <c r="AQ594" s="283"/>
      <c r="AR594" s="283"/>
      <c r="AS594" s="283"/>
      <c r="AT594" s="283"/>
      <c r="AU594" s="283"/>
      <c r="AV594" s="283"/>
      <c r="AW594" s="283"/>
      <c r="AX594" s="283"/>
      <c r="AY594" s="283"/>
      <c r="AZ594" s="283"/>
      <c r="BA594" s="283"/>
      <c r="BB594" s="283"/>
      <c r="BC594" s="283"/>
      <c r="BD594" s="283"/>
      <c r="BE594" s="283"/>
      <c r="BF594" s="283"/>
      <c r="BG594" s="283"/>
      <c r="BH594" s="283"/>
      <c r="BI594" s="283"/>
      <c r="BJ594" s="283"/>
      <c r="BK594" s="283"/>
      <c r="BL594" s="283"/>
      <c r="BM594" s="283"/>
      <c r="BN594" s="284"/>
    </row>
    <row r="595" spans="1:66" ht="18.75" customHeight="1" x14ac:dyDescent="0.3">
      <c r="A595" s="218"/>
      <c r="B595" s="198"/>
      <c r="C595" s="276" t="s">
        <v>139</v>
      </c>
      <c r="D595" s="277"/>
      <c r="E595" s="277"/>
      <c r="F595" s="278"/>
      <c r="G595" s="272" t="s">
        <v>221</v>
      </c>
      <c r="H595" s="279" t="s">
        <v>139</v>
      </c>
      <c r="I595" s="280"/>
      <c r="J595" s="280"/>
      <c r="K595" s="281"/>
      <c r="L595" s="272" t="s">
        <v>221</v>
      </c>
      <c r="M595" s="279" t="s">
        <v>139</v>
      </c>
      <c r="N595" s="280"/>
      <c r="O595" s="280"/>
      <c r="P595" s="281"/>
      <c r="Q595" s="272" t="s">
        <v>221</v>
      </c>
      <c r="R595" s="279" t="s">
        <v>139</v>
      </c>
      <c r="S595" s="280"/>
      <c r="T595" s="280"/>
      <c r="U595" s="280"/>
      <c r="V595" s="281"/>
      <c r="W595" s="272" t="s">
        <v>221</v>
      </c>
      <c r="X595" s="279" t="s">
        <v>139</v>
      </c>
      <c r="Y595" s="280"/>
      <c r="Z595" s="280"/>
      <c r="AA595" s="281"/>
      <c r="AB595" s="272" t="s">
        <v>221</v>
      </c>
      <c r="AC595" s="279" t="s">
        <v>139</v>
      </c>
      <c r="AD595" s="280"/>
      <c r="AE595" s="280"/>
      <c r="AF595" s="281"/>
      <c r="AG595" s="272" t="s">
        <v>221</v>
      </c>
      <c r="AH595" s="279" t="s">
        <v>139</v>
      </c>
      <c r="AI595" s="280"/>
      <c r="AJ595" s="280"/>
      <c r="AK595" s="280"/>
      <c r="AL595" s="281"/>
      <c r="AM595" s="272" t="s">
        <v>221</v>
      </c>
      <c r="AN595" s="279" t="s">
        <v>139</v>
      </c>
      <c r="AO595" s="280"/>
      <c r="AP595" s="280"/>
      <c r="AQ595" s="281"/>
      <c r="AR595" s="272" t="s">
        <v>221</v>
      </c>
      <c r="AS595" s="279" t="s">
        <v>139</v>
      </c>
      <c r="AT595" s="280"/>
      <c r="AU595" s="280"/>
      <c r="AV595" s="280"/>
      <c r="AW595" s="256"/>
      <c r="AX595" s="272" t="s">
        <v>221</v>
      </c>
      <c r="AY595" s="279" t="s">
        <v>139</v>
      </c>
      <c r="AZ595" s="280"/>
      <c r="BA595" s="280"/>
      <c r="BB595" s="281"/>
      <c r="BC595" s="272" t="s">
        <v>221</v>
      </c>
      <c r="BD595" s="279" t="s">
        <v>139</v>
      </c>
      <c r="BE595" s="280"/>
      <c r="BF595" s="280"/>
      <c r="BG595" s="281"/>
      <c r="BH595" s="272" t="s">
        <v>221</v>
      </c>
      <c r="BI595" s="279" t="s">
        <v>139</v>
      </c>
      <c r="BJ595" s="280"/>
      <c r="BK595" s="280"/>
      <c r="BL595" s="280"/>
      <c r="BM595" s="281"/>
      <c r="BN595" s="272" t="s">
        <v>221</v>
      </c>
    </row>
    <row r="596" spans="1:66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3"/>
      <c r="H596" s="138" t="s">
        <v>141</v>
      </c>
      <c r="I596" s="138" t="s">
        <v>142</v>
      </c>
      <c r="J596" s="138" t="s">
        <v>143</v>
      </c>
      <c r="K596" s="138" t="s">
        <v>144</v>
      </c>
      <c r="L596" s="273"/>
      <c r="M596" s="138" t="s">
        <v>145</v>
      </c>
      <c r="N596" s="138" t="s">
        <v>146</v>
      </c>
      <c r="O596" s="138" t="s">
        <v>147</v>
      </c>
      <c r="P596" s="138" t="s">
        <v>148</v>
      </c>
      <c r="Q596" s="273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3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73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3"/>
    </row>
    <row r="597" spans="1:66" ht="18" x14ac:dyDescent="0.25">
      <c r="A597" s="274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</row>
    <row r="598" spans="1:66" ht="18" x14ac:dyDescent="0.25">
      <c r="A598" s="275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0</v>
      </c>
      <c r="BL598" s="135">
        <f>'Нарххо 2024'!BL598</f>
        <v>0</v>
      </c>
      <c r="BM598" s="135">
        <f>'Нарххо 2024'!BM598</f>
        <v>0</v>
      </c>
      <c r="BN598" s="169">
        <f>'Нарххо 2024'!BN598</f>
        <v>5.0999999999999996</v>
      </c>
    </row>
    <row r="599" spans="1:66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0</v>
      </c>
      <c r="BL599" s="135">
        <f>'Нарххо 2024'!BL599</f>
        <v>0</v>
      </c>
      <c r="BM599" s="135">
        <f>'Нарххо 2024'!BM599</f>
        <v>0</v>
      </c>
      <c r="BN599" s="169">
        <f>'Нарххо 2024'!BN599</f>
        <v>4</v>
      </c>
    </row>
    <row r="600" spans="1:66" ht="18" x14ac:dyDescent="0.25">
      <c r="A600" s="274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</row>
    <row r="601" spans="1:66" ht="18" x14ac:dyDescent="0.25">
      <c r="A601" s="275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0</v>
      </c>
      <c r="BL601" s="135">
        <f>'Нарххо 2024'!BL601</f>
        <v>0</v>
      </c>
      <c r="BM601" s="135">
        <f>'Нарххо 2024'!BM601</f>
        <v>0</v>
      </c>
      <c r="BN601" s="169">
        <f>'Нарххо 2024'!BN601</f>
        <v>2.6</v>
      </c>
    </row>
    <row r="602" spans="1:66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0</v>
      </c>
      <c r="BL602" s="135">
        <f>'Нарххо 2024'!BL602</f>
        <v>0</v>
      </c>
      <c r="BM602" s="135">
        <f>'Нарххо 2024'!BM602</f>
        <v>0</v>
      </c>
      <c r="BN602" s="169">
        <f>'Нарххо 2024'!BN602</f>
        <v>2.6</v>
      </c>
    </row>
    <row r="603" spans="1:66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0</v>
      </c>
      <c r="BL603" s="135">
        <f>'Нарххо 2024'!BL603</f>
        <v>0</v>
      </c>
      <c r="BM603" s="135">
        <f>'Нарххо 2024'!BM603</f>
        <v>0</v>
      </c>
      <c r="BN603" s="169">
        <f>'Нарххо 2024'!BN603</f>
        <v>11.5</v>
      </c>
    </row>
    <row r="604" spans="1:66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0</v>
      </c>
      <c r="BL604" s="135">
        <f>'Нарххо 2024'!BL604</f>
        <v>0</v>
      </c>
      <c r="BM604" s="135">
        <f>'Нарххо 2024'!BM604</f>
        <v>0</v>
      </c>
      <c r="BN604" s="169">
        <f>'Нарххо 2024'!BN604</f>
        <v>10.5</v>
      </c>
    </row>
    <row r="605" spans="1:66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0</v>
      </c>
      <c r="BL605" s="135">
        <f>'Нарххо 2024'!BL605</f>
        <v>0</v>
      </c>
      <c r="BM605" s="135">
        <f>'Нарххо 2024'!BM605</f>
        <v>0</v>
      </c>
      <c r="BN605" s="169">
        <f>'Нарххо 2024'!BN605</f>
        <v>5</v>
      </c>
    </row>
    <row r="606" spans="1:66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0</v>
      </c>
      <c r="BL606" s="135">
        <f>'Нарххо 2024'!BL606</f>
        <v>0</v>
      </c>
      <c r="BM606" s="135">
        <f>'Нарххо 2024'!BM606</f>
        <v>0</v>
      </c>
      <c r="BN606" s="169">
        <f>'Нарххо 2024'!BN606</f>
        <v>13</v>
      </c>
    </row>
    <row r="607" spans="1:66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0</v>
      </c>
      <c r="BL607" s="135">
        <f>'Нарххо 2024'!BL607</f>
        <v>0</v>
      </c>
      <c r="BM607" s="135">
        <f>'Нарххо 2024'!BM607</f>
        <v>0</v>
      </c>
      <c r="BN607" s="169">
        <f>'Нарххо 2024'!BN607</f>
        <v>14</v>
      </c>
    </row>
    <row r="608" spans="1:66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0</v>
      </c>
      <c r="BL608" s="135">
        <f>'Нарххо 2024'!BL608</f>
        <v>0</v>
      </c>
      <c r="BM608" s="135">
        <f>'Нарххо 2024'!BM608</f>
        <v>0</v>
      </c>
      <c r="BN608" s="169">
        <f>'Нарххо 2024'!BN608</f>
        <v>16</v>
      </c>
    </row>
    <row r="609" spans="1:66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0</v>
      </c>
      <c r="BL609" s="135">
        <f>'Нарххо 2024'!BL609</f>
        <v>0</v>
      </c>
      <c r="BM609" s="135">
        <f>'Нарххо 2024'!BM609</f>
        <v>0</v>
      </c>
      <c r="BN609" s="169">
        <f>'Нарххо 2024'!BN609</f>
        <v>85</v>
      </c>
    </row>
    <row r="610" spans="1:66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0</v>
      </c>
      <c r="BL610" s="135">
        <f>'Нарххо 2024'!BL610</f>
        <v>0</v>
      </c>
      <c r="BM610" s="135">
        <f>'Нарххо 2024'!BM610</f>
        <v>0</v>
      </c>
      <c r="BN610" s="169">
        <f>'Нарххо 2024'!BN610</f>
        <v>90</v>
      </c>
    </row>
    <row r="611" spans="1:66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0</v>
      </c>
      <c r="BL611" s="135">
        <f>'Нарххо 2024'!BL611</f>
        <v>0</v>
      </c>
      <c r="BM611" s="135">
        <f>'Нарххо 2024'!BM611</f>
        <v>0</v>
      </c>
      <c r="BN611" s="169">
        <f>'Нарххо 2024'!BN611</f>
        <v>5</v>
      </c>
    </row>
    <row r="612" spans="1:66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0</v>
      </c>
      <c r="BL612" s="135">
        <f>'Нарххо 2024'!BL612</f>
        <v>0</v>
      </c>
      <c r="BM612" s="135">
        <f>'Нарххо 2024'!BM612</f>
        <v>0</v>
      </c>
      <c r="BN612" s="169">
        <f>'Нарххо 2024'!BN612</f>
        <v>12</v>
      </c>
    </row>
    <row r="613" spans="1:66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0</v>
      </c>
      <c r="BL613" s="135">
        <f>'Нарххо 2024'!BL613</f>
        <v>0</v>
      </c>
      <c r="BM613" s="135">
        <f>'Нарххо 2024'!BM613</f>
        <v>0</v>
      </c>
      <c r="BN613" s="169">
        <f>'Нарххо 2024'!BN613</f>
        <v>11</v>
      </c>
    </row>
    <row r="614" spans="1:66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0</v>
      </c>
      <c r="BL614" s="135">
        <f>'Нарххо 2024'!BL614</f>
        <v>0</v>
      </c>
      <c r="BM614" s="135">
        <f>'Нарххо 2024'!BM614</f>
        <v>0</v>
      </c>
      <c r="BN614" s="169">
        <f>'Нарххо 2024'!BN614</f>
        <v>45</v>
      </c>
    </row>
    <row r="615" spans="1:66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0</v>
      </c>
      <c r="BL615" s="135">
        <f>'Нарххо 2024'!BL615</f>
        <v>0</v>
      </c>
      <c r="BM615" s="135">
        <f>'Нарххо 2024'!BM615</f>
        <v>0</v>
      </c>
      <c r="BN615" s="169">
        <f>'Нарххо 2024'!BN615</f>
        <v>45</v>
      </c>
    </row>
    <row r="616" spans="1:66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0</v>
      </c>
      <c r="BL616" s="135">
        <f>'Нарххо 2024'!BL616</f>
        <v>0</v>
      </c>
      <c r="BM616" s="135">
        <f>'Нарххо 2024'!BM616</f>
        <v>0</v>
      </c>
      <c r="BN616" s="169">
        <f>'Нарххо 2024'!BN616</f>
        <v>5.5</v>
      </c>
    </row>
    <row r="617" spans="1:66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0</v>
      </c>
      <c r="BL617" s="135">
        <f>'Нарххо 2024'!BL617</f>
        <v>0</v>
      </c>
      <c r="BM617" s="135">
        <f>'Нарххо 2024'!BM617</f>
        <v>0</v>
      </c>
      <c r="BN617" s="169">
        <f>'Нарххо 2024'!BN617</f>
        <v>4.7</v>
      </c>
    </row>
    <row r="618" spans="1:66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0</v>
      </c>
      <c r="BL618" s="135">
        <f>'Нарххо 2024'!BL618</f>
        <v>0</v>
      </c>
      <c r="BM618" s="135">
        <f>'Нарххо 2024'!BM618</f>
        <v>0</v>
      </c>
      <c r="BN618" s="169">
        <f>'Нарххо 2024'!BN618</f>
        <v>3</v>
      </c>
    </row>
    <row r="619" spans="1:66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0</v>
      </c>
      <c r="BL619" s="135">
        <f>'Нарххо 2024'!BL619</f>
        <v>0</v>
      </c>
      <c r="BM619" s="135">
        <f>'Нарххо 2024'!BM619</f>
        <v>0</v>
      </c>
      <c r="BN619" s="169">
        <f>'Нарххо 2024'!BN619</f>
        <v>16</v>
      </c>
    </row>
    <row r="620" spans="1:66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0</v>
      </c>
      <c r="BL620" s="135">
        <f>'Нарххо 2024'!BL620</f>
        <v>0</v>
      </c>
      <c r="BM620" s="135">
        <f>'Нарххо 2024'!BM620</f>
        <v>0</v>
      </c>
      <c r="BN620" s="169">
        <f>'Нарххо 2024'!BN620</f>
        <v>18</v>
      </c>
    </row>
    <row r="621" spans="1:66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0</v>
      </c>
      <c r="BL621" s="135">
        <f>'Нарххо 2024'!BL621</f>
        <v>0</v>
      </c>
      <c r="BM621" s="135">
        <f>'Нарххо 2024'!BM621</f>
        <v>0</v>
      </c>
      <c r="BN621" s="169">
        <f>'Нарххо 2024'!BN621</f>
        <v>15</v>
      </c>
    </row>
    <row r="622" spans="1:66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0</v>
      </c>
      <c r="BL622" s="135">
        <f>'Нарххо 2024'!BL622</f>
        <v>0</v>
      </c>
      <c r="BM622" s="135">
        <f>'Нарххо 2024'!BM622</f>
        <v>0</v>
      </c>
      <c r="BN622" s="169">
        <f>'Нарххо 2024'!BN622</f>
        <v>5</v>
      </c>
    </row>
    <row r="623" spans="1:66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0</v>
      </c>
      <c r="BL623" s="135">
        <f>'Нарххо 2024'!BL623</f>
        <v>0</v>
      </c>
      <c r="BM623" s="135">
        <f>'Нарххо 2024'!BM623</f>
        <v>0</v>
      </c>
      <c r="BN623" s="169">
        <f>'Нарххо 2024'!BN623</f>
        <v>2.5</v>
      </c>
    </row>
    <row r="624" spans="1:66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0</v>
      </c>
      <c r="BL624" s="135">
        <f>'Нарххо 2024'!BL624</f>
        <v>0</v>
      </c>
      <c r="BM624" s="135">
        <f>'Нарххо 2024'!BM624</f>
        <v>0</v>
      </c>
      <c r="BN624" s="169">
        <f>'Нарххо 2024'!BN624</f>
        <v>40</v>
      </c>
    </row>
    <row r="625" spans="1:66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0</v>
      </c>
      <c r="BL625" s="135">
        <f>'Нарххо 2024'!BL625</f>
        <v>0</v>
      </c>
      <c r="BM625" s="135">
        <f>'Нарххо 2024'!BM625</f>
        <v>0</v>
      </c>
      <c r="BN625" s="169">
        <f>'Нарххо 2024'!BN625</f>
        <v>9</v>
      </c>
    </row>
    <row r="626" spans="1:66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0</v>
      </c>
      <c r="BL626" s="135">
        <f>'Нарххо 2024'!BL626</f>
        <v>0</v>
      </c>
      <c r="BM626" s="135">
        <f>'Нарххо 2024'!BM626</f>
        <v>0</v>
      </c>
      <c r="BN626" s="169">
        <f>'Нарххо 2024'!BN626</f>
        <v>10.35</v>
      </c>
    </row>
    <row r="627" spans="1:66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0</v>
      </c>
      <c r="BL627" s="135">
        <f>'Нарххо 2024'!BL627</f>
        <v>0</v>
      </c>
      <c r="BM627" s="135">
        <f>'Нарххо 2024'!BM627</f>
        <v>0</v>
      </c>
      <c r="BN627" s="169">
        <f>'Нарххо 2024'!BN627</f>
        <v>10.3</v>
      </c>
    </row>
    <row r="628" spans="1:66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</row>
    <row r="629" spans="1:66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0</v>
      </c>
      <c r="BL629" s="135">
        <f>'Нарххо 2024'!BL629</f>
        <v>0</v>
      </c>
      <c r="BM629" s="135">
        <f>'Нарххо 2024'!BM629</f>
        <v>0</v>
      </c>
      <c r="BN629" s="169">
        <f>'Нарххо 2024'!BN629</f>
        <v>10.85</v>
      </c>
    </row>
    <row r="630" spans="1:66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0</v>
      </c>
      <c r="BL630" s="135">
        <f>'Нарххо 2024'!BL630</f>
        <v>0</v>
      </c>
      <c r="BM630" s="135">
        <f>'Нарххо 2024'!BM630</f>
        <v>0</v>
      </c>
      <c r="BN630" s="169">
        <f>'Нарххо 2024'!BN630</f>
        <v>10.95</v>
      </c>
    </row>
    <row r="631" spans="1:6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</row>
    <row r="632" spans="1:6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</row>
    <row r="633" spans="1:6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</row>
    <row r="634" spans="1:66" ht="18" x14ac:dyDescent="0.25">
      <c r="A634" s="285" t="s">
        <v>200</v>
      </c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285"/>
      <c r="AM634" s="285"/>
      <c r="AN634" s="285"/>
      <c r="AO634" s="285"/>
      <c r="AP634" s="285"/>
      <c r="AQ634" s="285"/>
      <c r="AR634" s="285"/>
      <c r="AS634" s="285"/>
      <c r="AT634" s="285"/>
      <c r="AU634" s="285"/>
      <c r="AV634" s="285"/>
      <c r="AW634" s="285"/>
      <c r="AX634" s="285"/>
      <c r="AY634" s="285"/>
      <c r="AZ634" s="285"/>
      <c r="BA634" s="285"/>
      <c r="BB634" s="285"/>
      <c r="BC634" s="285"/>
      <c r="BD634" s="285"/>
      <c r="BE634" s="285"/>
      <c r="BF634" s="285"/>
      <c r="BG634" s="285"/>
      <c r="BH634" s="285"/>
      <c r="BI634" s="285"/>
      <c r="BJ634" s="285"/>
      <c r="BK634" s="285"/>
      <c r="BL634" s="285"/>
      <c r="BM634" s="285"/>
      <c r="BN634" s="285"/>
    </row>
    <row r="635" spans="1:66" x14ac:dyDescent="0.3">
      <c r="A635" s="212"/>
      <c r="B635" s="257"/>
      <c r="C635" s="282" t="s">
        <v>211</v>
      </c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  <c r="AC635" s="283"/>
      <c r="AD635" s="283"/>
      <c r="AE635" s="283"/>
      <c r="AF635" s="283"/>
      <c r="AG635" s="283"/>
      <c r="AH635" s="283"/>
      <c r="AI635" s="283"/>
      <c r="AJ635" s="283"/>
      <c r="AK635" s="283"/>
      <c r="AL635" s="283"/>
      <c r="AM635" s="283"/>
      <c r="AN635" s="283"/>
      <c r="AO635" s="283"/>
      <c r="AP635" s="283"/>
      <c r="AQ635" s="283"/>
      <c r="AR635" s="283"/>
      <c r="AS635" s="283"/>
      <c r="AT635" s="283"/>
      <c r="AU635" s="283"/>
      <c r="AV635" s="283"/>
      <c r="AW635" s="283"/>
      <c r="AX635" s="283"/>
      <c r="AY635" s="283"/>
      <c r="AZ635" s="283"/>
      <c r="BA635" s="283"/>
      <c r="BB635" s="283"/>
      <c r="BC635" s="283"/>
      <c r="BD635" s="283"/>
      <c r="BE635" s="283"/>
      <c r="BF635" s="283"/>
      <c r="BG635" s="283"/>
      <c r="BH635" s="283"/>
      <c r="BI635" s="283"/>
      <c r="BJ635" s="283"/>
      <c r="BK635" s="283"/>
      <c r="BL635" s="283"/>
      <c r="BM635" s="283"/>
      <c r="BN635" s="284"/>
    </row>
    <row r="636" spans="1:66" ht="18.75" customHeight="1" x14ac:dyDescent="0.3">
      <c r="A636" s="218"/>
      <c r="B636" s="198"/>
      <c r="C636" s="276" t="s">
        <v>139</v>
      </c>
      <c r="D636" s="277"/>
      <c r="E636" s="277"/>
      <c r="F636" s="278"/>
      <c r="G636" s="272" t="s">
        <v>221</v>
      </c>
      <c r="H636" s="279" t="s">
        <v>139</v>
      </c>
      <c r="I636" s="280"/>
      <c r="J636" s="280"/>
      <c r="K636" s="281"/>
      <c r="L636" s="272" t="s">
        <v>221</v>
      </c>
      <c r="M636" s="279" t="s">
        <v>139</v>
      </c>
      <c r="N636" s="280"/>
      <c r="O636" s="280"/>
      <c r="P636" s="281"/>
      <c r="Q636" s="272" t="s">
        <v>221</v>
      </c>
      <c r="R636" s="279" t="s">
        <v>139</v>
      </c>
      <c r="S636" s="280"/>
      <c r="T636" s="280"/>
      <c r="U636" s="280"/>
      <c r="V636" s="281"/>
      <c r="W636" s="272" t="s">
        <v>221</v>
      </c>
      <c r="X636" s="279" t="s">
        <v>139</v>
      </c>
      <c r="Y636" s="280"/>
      <c r="Z636" s="280"/>
      <c r="AA636" s="281"/>
      <c r="AB636" s="272" t="s">
        <v>221</v>
      </c>
      <c r="AC636" s="279" t="s">
        <v>139</v>
      </c>
      <c r="AD636" s="280"/>
      <c r="AE636" s="280"/>
      <c r="AF636" s="281"/>
      <c r="AG636" s="272" t="s">
        <v>221</v>
      </c>
      <c r="AH636" s="279" t="s">
        <v>139</v>
      </c>
      <c r="AI636" s="280"/>
      <c r="AJ636" s="280"/>
      <c r="AK636" s="280"/>
      <c r="AL636" s="281"/>
      <c r="AM636" s="272" t="s">
        <v>221</v>
      </c>
      <c r="AN636" s="279" t="s">
        <v>139</v>
      </c>
      <c r="AO636" s="280"/>
      <c r="AP636" s="280"/>
      <c r="AQ636" s="281"/>
      <c r="AR636" s="272" t="s">
        <v>221</v>
      </c>
      <c r="AS636" s="279" t="s">
        <v>139</v>
      </c>
      <c r="AT636" s="280"/>
      <c r="AU636" s="280"/>
      <c r="AV636" s="280"/>
      <c r="AW636" s="256"/>
      <c r="AX636" s="272" t="s">
        <v>221</v>
      </c>
      <c r="AY636" s="279" t="s">
        <v>139</v>
      </c>
      <c r="AZ636" s="280"/>
      <c r="BA636" s="280"/>
      <c r="BB636" s="281"/>
      <c r="BC636" s="272" t="s">
        <v>221</v>
      </c>
      <c r="BD636" s="279" t="s">
        <v>139</v>
      </c>
      <c r="BE636" s="280"/>
      <c r="BF636" s="280"/>
      <c r="BG636" s="281"/>
      <c r="BH636" s="272" t="s">
        <v>221</v>
      </c>
      <c r="BI636" s="279" t="s">
        <v>139</v>
      </c>
      <c r="BJ636" s="280"/>
      <c r="BK636" s="280"/>
      <c r="BL636" s="280"/>
      <c r="BM636" s="281"/>
      <c r="BN636" s="272" t="s">
        <v>221</v>
      </c>
    </row>
    <row r="637" spans="1:66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3"/>
      <c r="H637" s="138" t="s">
        <v>141</v>
      </c>
      <c r="I637" s="138" t="s">
        <v>142</v>
      </c>
      <c r="J637" s="138" t="s">
        <v>143</v>
      </c>
      <c r="K637" s="138" t="s">
        <v>144</v>
      </c>
      <c r="L637" s="273"/>
      <c r="M637" s="138" t="s">
        <v>145</v>
      </c>
      <c r="N637" s="138" t="s">
        <v>146</v>
      </c>
      <c r="O637" s="138" t="s">
        <v>147</v>
      </c>
      <c r="P637" s="138" t="s">
        <v>148</v>
      </c>
      <c r="Q637" s="273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3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73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3"/>
    </row>
    <row r="638" spans="1:66" ht="18" x14ac:dyDescent="0.25">
      <c r="A638" s="274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</row>
    <row r="639" spans="1:66" ht="18" x14ac:dyDescent="0.25">
      <c r="A639" s="275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0</v>
      </c>
      <c r="BL639" s="135">
        <f>'Нарххо 2024'!BL639</f>
        <v>0</v>
      </c>
      <c r="BM639" s="135">
        <f>'Нарххо 2024'!BM639</f>
        <v>0</v>
      </c>
      <c r="BN639" s="169">
        <f>'Нарххо 2024'!BN639</f>
        <v>5.0999999999999996</v>
      </c>
    </row>
    <row r="640" spans="1:66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0</v>
      </c>
      <c r="BL640" s="135">
        <f>'Нарххо 2024'!BL640</f>
        <v>0</v>
      </c>
      <c r="BM640" s="135">
        <f>'Нарххо 2024'!BM640</f>
        <v>0</v>
      </c>
      <c r="BN640" s="169">
        <f>'Нарххо 2024'!BN640</f>
        <v>4</v>
      </c>
    </row>
    <row r="641" spans="1:66" ht="18" x14ac:dyDescent="0.25">
      <c r="A641" s="274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</row>
    <row r="642" spans="1:66" ht="18" x14ac:dyDescent="0.25">
      <c r="A642" s="275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0</v>
      </c>
      <c r="BL642" s="135">
        <f>'Нарххо 2024'!BL642</f>
        <v>0</v>
      </c>
      <c r="BM642" s="135">
        <f>'Нарххо 2024'!BM642</f>
        <v>0</v>
      </c>
      <c r="BN642" s="169">
        <f>'Нарххо 2024'!BN642</f>
        <v>3</v>
      </c>
    </row>
    <row r="643" spans="1:66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0</v>
      </c>
      <c r="BL643" s="135">
        <f>'Нарххо 2024'!BL643</f>
        <v>0</v>
      </c>
      <c r="BM643" s="135">
        <f>'Нарххо 2024'!BM643</f>
        <v>0</v>
      </c>
      <c r="BN643" s="169">
        <f>'Нарххо 2024'!BN643</f>
        <v>2.5</v>
      </c>
    </row>
    <row r="644" spans="1:66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0</v>
      </c>
      <c r="BL644" s="135">
        <f>'Нарххо 2024'!BL644</f>
        <v>0</v>
      </c>
      <c r="BM644" s="135">
        <f>'Нарххо 2024'!BM644</f>
        <v>0</v>
      </c>
      <c r="BN644" s="169">
        <f>'Нарххо 2024'!BN644</f>
        <v>10</v>
      </c>
    </row>
    <row r="645" spans="1:66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0</v>
      </c>
      <c r="BL645" s="135">
        <f>'Нарххо 2024'!BL645</f>
        <v>0</v>
      </c>
      <c r="BM645" s="135">
        <f>'Нарххо 2024'!BM645</f>
        <v>0</v>
      </c>
      <c r="BN645" s="169">
        <f>'Нарххо 2024'!BN645</f>
        <v>10</v>
      </c>
    </row>
    <row r="646" spans="1:66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0</v>
      </c>
      <c r="BL646" s="135">
        <f>'Нарххо 2024'!BL646</f>
        <v>0</v>
      </c>
      <c r="BM646" s="135">
        <f>'Нарххо 2024'!BM646</f>
        <v>0</v>
      </c>
      <c r="BN646" s="169">
        <f>'Нарххо 2024'!BN646</f>
        <v>7</v>
      </c>
    </row>
    <row r="647" spans="1:66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0</v>
      </c>
      <c r="BL647" s="135">
        <f>'Нарххо 2024'!BL647</f>
        <v>0</v>
      </c>
      <c r="BM647" s="135">
        <f>'Нарххо 2024'!BM647</f>
        <v>0</v>
      </c>
      <c r="BN647" s="169">
        <f>'Нарххо 2024'!BN647</f>
        <v>12</v>
      </c>
    </row>
    <row r="648" spans="1:66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0</v>
      </c>
      <c r="BL648" s="135">
        <f>'Нарххо 2024'!BL648</f>
        <v>0</v>
      </c>
      <c r="BM648" s="135">
        <f>'Нарххо 2024'!BM648</f>
        <v>0</v>
      </c>
      <c r="BN648" s="169">
        <f>'Нарххо 2024'!BN648</f>
        <v>16</v>
      </c>
    </row>
    <row r="649" spans="1:66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0</v>
      </c>
      <c r="BL649" s="135">
        <f>'Нарххо 2024'!BL649</f>
        <v>0</v>
      </c>
      <c r="BM649" s="135">
        <f>'Нарххо 2024'!BM649</f>
        <v>0</v>
      </c>
      <c r="BN649" s="169">
        <f>'Нарххо 2024'!BN649</f>
        <v>16.5</v>
      </c>
    </row>
    <row r="650" spans="1:66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0</v>
      </c>
      <c r="BL650" s="135">
        <f>'Нарххо 2024'!BL650</f>
        <v>0</v>
      </c>
      <c r="BM650" s="135">
        <f>'Нарххо 2024'!BM650</f>
        <v>0</v>
      </c>
      <c r="BN650" s="169">
        <f>'Нарххо 2024'!BN650</f>
        <v>80</v>
      </c>
    </row>
    <row r="651" spans="1:66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0</v>
      </c>
      <c r="BL651" s="135">
        <f>'Нарххо 2024'!BL651</f>
        <v>0</v>
      </c>
      <c r="BM651" s="135">
        <f>'Нарххо 2024'!BM651</f>
        <v>0</v>
      </c>
      <c r="BN651" s="169">
        <f>'Нарххо 2024'!BN651</f>
        <v>85</v>
      </c>
    </row>
    <row r="652" spans="1:66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0</v>
      </c>
      <c r="BL652" s="135">
        <f>'Нарххо 2024'!BL652</f>
        <v>0</v>
      </c>
      <c r="BM652" s="135">
        <f>'Нарххо 2024'!BM652</f>
        <v>0</v>
      </c>
      <c r="BN652" s="169">
        <f>'Нарххо 2024'!BN652</f>
        <v>6.6</v>
      </c>
    </row>
    <row r="653" spans="1:66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0</v>
      </c>
      <c r="BL653" s="135">
        <f>'Нарххо 2024'!BL653</f>
        <v>0</v>
      </c>
      <c r="BM653" s="135">
        <f>'Нарххо 2024'!BM653</f>
        <v>0</v>
      </c>
      <c r="BN653" s="169">
        <f>'Нарххо 2024'!BN653</f>
        <v>11.3</v>
      </c>
    </row>
    <row r="654" spans="1:66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0</v>
      </c>
      <c r="BL654" s="135">
        <f>'Нарххо 2024'!BL654</f>
        <v>0</v>
      </c>
      <c r="BM654" s="135">
        <f>'Нарххо 2024'!BM654</f>
        <v>0</v>
      </c>
      <c r="BN654" s="169">
        <f>'Нарххо 2024'!BN654</f>
        <v>11.5</v>
      </c>
    </row>
    <row r="655" spans="1:66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0</v>
      </c>
      <c r="BL655" s="135">
        <f>'Нарххо 2024'!BL655</f>
        <v>0</v>
      </c>
      <c r="BM655" s="135">
        <f>'Нарххо 2024'!BM655</f>
        <v>0</v>
      </c>
      <c r="BN655" s="169">
        <f>'Нарххо 2024'!BN655</f>
        <v>40</v>
      </c>
    </row>
    <row r="656" spans="1:66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0</v>
      </c>
      <c r="BL656" s="135">
        <f>'Нарххо 2024'!BL656</f>
        <v>0</v>
      </c>
      <c r="BM656" s="135">
        <f>'Нарххо 2024'!BM656</f>
        <v>0</v>
      </c>
      <c r="BN656" s="169">
        <f>'Нарххо 2024'!BN656</f>
        <v>45</v>
      </c>
    </row>
    <row r="657" spans="1:66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0</v>
      </c>
      <c r="BL657" s="135">
        <f>'Нарххо 2024'!BL657</f>
        <v>0</v>
      </c>
      <c r="BM657" s="135">
        <f>'Нарххо 2024'!BM657</f>
        <v>0</v>
      </c>
      <c r="BN657" s="169">
        <f>'Нарххо 2024'!BN657</f>
        <v>5.4</v>
      </c>
    </row>
    <row r="658" spans="1:66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0</v>
      </c>
      <c r="BL658" s="135">
        <f>'Нарххо 2024'!BL658</f>
        <v>0</v>
      </c>
      <c r="BM658" s="135">
        <f>'Нарххо 2024'!BM658</f>
        <v>0</v>
      </c>
      <c r="BN658" s="169">
        <f>'Нарххо 2024'!BN658</f>
        <v>4.4000000000000004</v>
      </c>
    </row>
    <row r="659" spans="1:66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0</v>
      </c>
      <c r="BL659" s="135">
        <f>'Нарххо 2024'!BL659</f>
        <v>0</v>
      </c>
      <c r="BM659" s="135">
        <f>'Нарххо 2024'!BM659</f>
        <v>0</v>
      </c>
      <c r="BN659" s="169">
        <f>'Нарххо 2024'!BN659</f>
        <v>3</v>
      </c>
    </row>
    <row r="660" spans="1:66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0</v>
      </c>
      <c r="BL660" s="135">
        <f>'Нарххо 2024'!BL660</f>
        <v>0</v>
      </c>
      <c r="BM660" s="135">
        <f>'Нарххо 2024'!BM660</f>
        <v>0</v>
      </c>
      <c r="BN660" s="169">
        <f>'Нарххо 2024'!BN660</f>
        <v>22</v>
      </c>
    </row>
    <row r="661" spans="1:66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0</v>
      </c>
      <c r="BL661" s="135">
        <f>'Нарххо 2024'!BL661</f>
        <v>0</v>
      </c>
      <c r="BM661" s="135">
        <f>'Нарххо 2024'!BM661</f>
        <v>0</v>
      </c>
      <c r="BN661" s="169">
        <f>'Нарххо 2024'!BN661</f>
        <v>20</v>
      </c>
    </row>
    <row r="662" spans="1:66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0</v>
      </c>
      <c r="BL662" s="135">
        <f>'Нарххо 2024'!BL662</f>
        <v>0</v>
      </c>
      <c r="BM662" s="135">
        <f>'Нарххо 2024'!BM662</f>
        <v>0</v>
      </c>
      <c r="BN662" s="169">
        <f>'Нарххо 2024'!BN662</f>
        <v>14</v>
      </c>
    </row>
    <row r="663" spans="1:66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0</v>
      </c>
      <c r="BL663" s="135">
        <f>'Нарххо 2024'!BL663</f>
        <v>0</v>
      </c>
      <c r="BM663" s="135">
        <f>'Нарххо 2024'!BM663</f>
        <v>0</v>
      </c>
      <c r="BN663" s="169">
        <f>'Нарххо 2024'!BN663</f>
        <v>3.7</v>
      </c>
    </row>
    <row r="664" spans="1:66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0</v>
      </c>
      <c r="BL664" s="135">
        <f>'Нарххо 2024'!BL664</f>
        <v>0</v>
      </c>
      <c r="BM664" s="135">
        <f>'Нарххо 2024'!BM664</f>
        <v>0</v>
      </c>
      <c r="BN664" s="169">
        <f>'Нарххо 2024'!BN664</f>
        <v>3</v>
      </c>
    </row>
    <row r="665" spans="1:66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0</v>
      </c>
      <c r="BL665" s="135">
        <f>'Нарххо 2024'!BL665</f>
        <v>0</v>
      </c>
      <c r="BM665" s="135">
        <f>'Нарххо 2024'!BM665</f>
        <v>0</v>
      </c>
      <c r="BN665" s="169">
        <f>'Нарххо 2024'!BN665</f>
        <v>40</v>
      </c>
    </row>
    <row r="666" spans="1:66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0</v>
      </c>
      <c r="BL666" s="135">
        <f>'Нарххо 2024'!BL666</f>
        <v>0</v>
      </c>
      <c r="BM666" s="135">
        <f>'Нарххо 2024'!BM666</f>
        <v>0</v>
      </c>
      <c r="BN666" s="169">
        <f>'Нарххо 2024'!BN666</f>
        <v>8.9</v>
      </c>
    </row>
    <row r="667" spans="1:66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0</v>
      </c>
      <c r="BL667" s="135">
        <f>'Нарххо 2024'!BL667</f>
        <v>0</v>
      </c>
      <c r="BM667" s="135">
        <f>'Нарххо 2024'!BM667</f>
        <v>0</v>
      </c>
      <c r="BN667" s="169">
        <f>'Нарххо 2024'!BN667</f>
        <v>10.5</v>
      </c>
    </row>
    <row r="668" spans="1:66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0</v>
      </c>
      <c r="BL668" s="135">
        <f>'Нарххо 2024'!BL668</f>
        <v>0</v>
      </c>
      <c r="BM668" s="135">
        <f>'Нарххо 2024'!BM668</f>
        <v>0</v>
      </c>
      <c r="BN668" s="169">
        <f>'Нарххо 2024'!BN668</f>
        <v>10.7</v>
      </c>
    </row>
    <row r="669" spans="1:66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</row>
    <row r="670" spans="1:66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0</v>
      </c>
      <c r="BL670" s="135">
        <f>'Нарххо 2024'!BL670</f>
        <v>0</v>
      </c>
      <c r="BM670" s="135">
        <f>'Нарххо 2024'!BM670</f>
        <v>0</v>
      </c>
      <c r="BN670" s="169">
        <f>'Нарххо 2024'!BN670</f>
        <v>10.85</v>
      </c>
    </row>
    <row r="671" spans="1:66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0</v>
      </c>
      <c r="BL671" s="135">
        <f>'Нарххо 2024'!BL671</f>
        <v>0</v>
      </c>
      <c r="BM671" s="135">
        <f>'Нарххо 2024'!BM671</f>
        <v>0</v>
      </c>
      <c r="BN671" s="169">
        <f>'Нарххо 2024'!BN671</f>
        <v>10.95</v>
      </c>
    </row>
    <row r="672" spans="1:6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</row>
    <row r="673" spans="1:6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</row>
    <row r="674" spans="1:6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</row>
    <row r="675" spans="1:66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</row>
    <row r="676" spans="1:66" ht="18" x14ac:dyDescent="0.25">
      <c r="A676" s="285" t="s">
        <v>200</v>
      </c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285"/>
      <c r="AM676" s="285"/>
      <c r="AN676" s="285"/>
      <c r="AO676" s="285"/>
      <c r="AP676" s="285"/>
      <c r="AQ676" s="285"/>
      <c r="AR676" s="285"/>
      <c r="AS676" s="285"/>
      <c r="AT676" s="285"/>
      <c r="AU676" s="285"/>
      <c r="AV676" s="285"/>
      <c r="AW676" s="285"/>
      <c r="AX676" s="285"/>
      <c r="AY676" s="285"/>
      <c r="AZ676" s="285"/>
      <c r="BA676" s="285"/>
      <c r="BB676" s="285"/>
      <c r="BC676" s="285"/>
      <c r="BD676" s="285"/>
      <c r="BE676" s="285"/>
      <c r="BF676" s="285"/>
      <c r="BG676" s="285"/>
      <c r="BH676" s="285"/>
      <c r="BI676" s="285"/>
      <c r="BJ676" s="285"/>
      <c r="BK676" s="285"/>
      <c r="BL676" s="285"/>
      <c r="BM676" s="285"/>
      <c r="BN676" s="285"/>
    </row>
    <row r="677" spans="1:66" x14ac:dyDescent="0.3">
      <c r="A677" s="212"/>
      <c r="B677" s="257"/>
      <c r="C677" s="282" t="s">
        <v>212</v>
      </c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  <c r="AC677" s="283"/>
      <c r="AD677" s="283"/>
      <c r="AE677" s="283"/>
      <c r="AF677" s="283"/>
      <c r="AG677" s="283"/>
      <c r="AH677" s="283"/>
      <c r="AI677" s="283"/>
      <c r="AJ677" s="283"/>
      <c r="AK677" s="283"/>
      <c r="AL677" s="283"/>
      <c r="AM677" s="283"/>
      <c r="AN677" s="283"/>
      <c r="AO677" s="283"/>
      <c r="AP677" s="283"/>
      <c r="AQ677" s="283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4"/>
    </row>
    <row r="678" spans="1:66" ht="18.75" customHeight="1" x14ac:dyDescent="0.3">
      <c r="A678" s="218"/>
      <c r="B678" s="198"/>
      <c r="C678" s="276" t="s">
        <v>139</v>
      </c>
      <c r="D678" s="277"/>
      <c r="E678" s="277"/>
      <c r="F678" s="278"/>
      <c r="G678" s="272" t="s">
        <v>221</v>
      </c>
      <c r="H678" s="279" t="s">
        <v>139</v>
      </c>
      <c r="I678" s="280"/>
      <c r="J678" s="280"/>
      <c r="K678" s="281"/>
      <c r="L678" s="272" t="s">
        <v>221</v>
      </c>
      <c r="M678" s="279" t="s">
        <v>139</v>
      </c>
      <c r="N678" s="280"/>
      <c r="O678" s="280"/>
      <c r="P678" s="281"/>
      <c r="Q678" s="272" t="s">
        <v>221</v>
      </c>
      <c r="R678" s="279" t="s">
        <v>139</v>
      </c>
      <c r="S678" s="280"/>
      <c r="T678" s="280"/>
      <c r="U678" s="280"/>
      <c r="V678" s="281"/>
      <c r="W678" s="272" t="s">
        <v>221</v>
      </c>
      <c r="X678" s="279" t="s">
        <v>139</v>
      </c>
      <c r="Y678" s="280"/>
      <c r="Z678" s="280"/>
      <c r="AA678" s="281"/>
      <c r="AB678" s="272" t="s">
        <v>221</v>
      </c>
      <c r="AC678" s="279" t="s">
        <v>139</v>
      </c>
      <c r="AD678" s="280"/>
      <c r="AE678" s="280"/>
      <c r="AF678" s="281"/>
      <c r="AG678" s="272" t="s">
        <v>221</v>
      </c>
      <c r="AH678" s="279" t="s">
        <v>139</v>
      </c>
      <c r="AI678" s="280"/>
      <c r="AJ678" s="280"/>
      <c r="AK678" s="280"/>
      <c r="AL678" s="281"/>
      <c r="AM678" s="272" t="s">
        <v>221</v>
      </c>
      <c r="AN678" s="279" t="s">
        <v>139</v>
      </c>
      <c r="AO678" s="280"/>
      <c r="AP678" s="280"/>
      <c r="AQ678" s="281"/>
      <c r="AR678" s="272" t="s">
        <v>221</v>
      </c>
      <c r="AS678" s="279" t="s">
        <v>139</v>
      </c>
      <c r="AT678" s="280"/>
      <c r="AU678" s="280"/>
      <c r="AV678" s="280"/>
      <c r="AW678" s="256"/>
      <c r="AX678" s="272" t="s">
        <v>221</v>
      </c>
      <c r="AY678" s="279" t="s">
        <v>139</v>
      </c>
      <c r="AZ678" s="280"/>
      <c r="BA678" s="280"/>
      <c r="BB678" s="281"/>
      <c r="BC678" s="272" t="s">
        <v>221</v>
      </c>
      <c r="BD678" s="279" t="s">
        <v>139</v>
      </c>
      <c r="BE678" s="280"/>
      <c r="BF678" s="280"/>
      <c r="BG678" s="281"/>
      <c r="BH678" s="272" t="s">
        <v>221</v>
      </c>
      <c r="BI678" s="279" t="s">
        <v>139</v>
      </c>
      <c r="BJ678" s="280"/>
      <c r="BK678" s="280"/>
      <c r="BL678" s="280"/>
      <c r="BM678" s="281"/>
      <c r="BN678" s="272" t="s">
        <v>221</v>
      </c>
    </row>
    <row r="679" spans="1:66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3"/>
      <c r="H679" s="138" t="s">
        <v>141</v>
      </c>
      <c r="I679" s="138" t="s">
        <v>142</v>
      </c>
      <c r="J679" s="138" t="s">
        <v>143</v>
      </c>
      <c r="K679" s="138" t="s">
        <v>144</v>
      </c>
      <c r="L679" s="273"/>
      <c r="M679" s="138" t="s">
        <v>145</v>
      </c>
      <c r="N679" s="138" t="s">
        <v>146</v>
      </c>
      <c r="O679" s="138" t="s">
        <v>147</v>
      </c>
      <c r="P679" s="138" t="s">
        <v>148</v>
      </c>
      <c r="Q679" s="273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3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73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3"/>
    </row>
    <row r="680" spans="1:66" ht="18" x14ac:dyDescent="0.25">
      <c r="A680" s="274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</row>
    <row r="681" spans="1:66" ht="18" x14ac:dyDescent="0.25">
      <c r="A681" s="275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0</v>
      </c>
      <c r="BL681" s="135">
        <f>'Нарххо 2024'!BL681</f>
        <v>0</v>
      </c>
      <c r="BM681" s="135">
        <f>'Нарххо 2024'!BM681</f>
        <v>0</v>
      </c>
      <c r="BN681" s="169">
        <f>'Нарххо 2024'!BN681</f>
        <v>4.5</v>
      </c>
    </row>
    <row r="682" spans="1:66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0</v>
      </c>
      <c r="BL682" s="135">
        <f>'Нарххо 2024'!BL682</f>
        <v>0</v>
      </c>
      <c r="BM682" s="135">
        <f>'Нарххо 2024'!BM682</f>
        <v>0</v>
      </c>
      <c r="BN682" s="169">
        <f>'Нарххо 2024'!BN682</f>
        <v>4</v>
      </c>
    </row>
    <row r="683" spans="1:66" ht="18" x14ac:dyDescent="0.25">
      <c r="A683" s="274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</row>
    <row r="684" spans="1:66" ht="18" x14ac:dyDescent="0.25">
      <c r="A684" s="275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0</v>
      </c>
      <c r="BL684" s="135">
        <f>'Нарххо 2024'!BL684</f>
        <v>0</v>
      </c>
      <c r="BM684" s="135">
        <f>'Нарххо 2024'!BM684</f>
        <v>0</v>
      </c>
      <c r="BN684" s="169">
        <f>'Нарххо 2024'!BN684</f>
        <v>2.5</v>
      </c>
    </row>
    <row r="685" spans="1:66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0</v>
      </c>
      <c r="BL685" s="135">
        <f>'Нарххо 2024'!BL685</f>
        <v>0</v>
      </c>
      <c r="BM685" s="135">
        <f>'Нарххо 2024'!BM685</f>
        <v>0</v>
      </c>
      <c r="BN685" s="169">
        <f>'Нарххо 2024'!BN685</f>
        <v>3.4</v>
      </c>
    </row>
    <row r="686" spans="1:66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0</v>
      </c>
      <c r="BL686" s="135">
        <f>'Нарххо 2024'!BL686</f>
        <v>0</v>
      </c>
      <c r="BM686" s="135">
        <f>'Нарххо 2024'!BM686</f>
        <v>0</v>
      </c>
      <c r="BN686" s="169">
        <f>'Нарххо 2024'!BN686</f>
        <v>11</v>
      </c>
    </row>
    <row r="687" spans="1:66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0</v>
      </c>
      <c r="BL687" s="135">
        <f>'Нарххо 2024'!BL687</f>
        <v>0</v>
      </c>
      <c r="BM687" s="135">
        <f>'Нарххо 2024'!BM687</f>
        <v>0</v>
      </c>
      <c r="BN687" s="169">
        <f>'Нарххо 2024'!BN687</f>
        <v>11</v>
      </c>
    </row>
    <row r="688" spans="1:66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0</v>
      </c>
      <c r="BL688" s="135">
        <f>'Нарххо 2024'!BL688</f>
        <v>0</v>
      </c>
      <c r="BM688" s="135">
        <f>'Нарххо 2024'!BM688</f>
        <v>0</v>
      </c>
      <c r="BN688" s="169">
        <f>'Нарххо 2024'!BN688</f>
        <v>7</v>
      </c>
    </row>
    <row r="689" spans="1:66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0</v>
      </c>
      <c r="BL689" s="135">
        <f>'Нарххо 2024'!BL689</f>
        <v>0</v>
      </c>
      <c r="BM689" s="135">
        <f>'Нарххо 2024'!BM689</f>
        <v>0</v>
      </c>
      <c r="BN689" s="169">
        <f>'Нарххо 2024'!BN689</f>
        <v>12</v>
      </c>
    </row>
    <row r="690" spans="1:66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0</v>
      </c>
      <c r="BL690" s="135">
        <f>'Нарххо 2024'!BL690</f>
        <v>0</v>
      </c>
      <c r="BM690" s="135">
        <f>'Нарххо 2024'!BM690</f>
        <v>0</v>
      </c>
      <c r="BN690" s="169">
        <f>'Нарххо 2024'!BN690</f>
        <v>15</v>
      </c>
    </row>
    <row r="691" spans="1:66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0</v>
      </c>
      <c r="BL691" s="135">
        <f>'Нарххо 2024'!BL691</f>
        <v>0</v>
      </c>
      <c r="BM691" s="135">
        <f>'Нарххо 2024'!BM691</f>
        <v>0</v>
      </c>
      <c r="BN691" s="169">
        <f>'Нарххо 2024'!BN691</f>
        <v>18</v>
      </c>
    </row>
    <row r="692" spans="1:66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0</v>
      </c>
      <c r="BL692" s="135">
        <f>'Нарххо 2024'!BL692</f>
        <v>0</v>
      </c>
      <c r="BM692" s="135">
        <f>'Нарххо 2024'!BM692</f>
        <v>0</v>
      </c>
      <c r="BN692" s="169">
        <f>'Нарххо 2024'!BN692</f>
        <v>85</v>
      </c>
    </row>
    <row r="693" spans="1:66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0</v>
      </c>
      <c r="BL693" s="135">
        <f>'Нарххо 2024'!BL693</f>
        <v>0</v>
      </c>
      <c r="BM693" s="135">
        <f>'Нарххо 2024'!BM693</f>
        <v>0</v>
      </c>
      <c r="BN693" s="169">
        <f>'Нарххо 2024'!BN693</f>
        <v>86</v>
      </c>
    </row>
    <row r="694" spans="1:66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0</v>
      </c>
      <c r="BL694" s="135">
        <f>'Нарххо 2024'!BL694</f>
        <v>0</v>
      </c>
      <c r="BM694" s="135">
        <f>'Нарххо 2024'!BM694</f>
        <v>0</v>
      </c>
      <c r="BN694" s="169">
        <f>'Нарххо 2024'!BN694</f>
        <v>5</v>
      </c>
    </row>
    <row r="695" spans="1:66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0</v>
      </c>
      <c r="BL695" s="135">
        <f>'Нарххо 2024'!BL695</f>
        <v>0</v>
      </c>
      <c r="BM695" s="135">
        <f>'Нарххо 2024'!BM695</f>
        <v>0</v>
      </c>
      <c r="BN695" s="169">
        <f>'Нарххо 2024'!BN695</f>
        <v>12</v>
      </c>
    </row>
    <row r="696" spans="1:66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0</v>
      </c>
      <c r="BL696" s="135">
        <f>'Нарххо 2024'!BL696</f>
        <v>0</v>
      </c>
      <c r="BM696" s="135">
        <f>'Нарххо 2024'!BM696</f>
        <v>0</v>
      </c>
      <c r="BN696" s="169">
        <f>'Нарххо 2024'!BN696</f>
        <v>11</v>
      </c>
    </row>
    <row r="697" spans="1:66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0</v>
      </c>
      <c r="BL697" s="135">
        <f>'Нарххо 2024'!BL697</f>
        <v>0</v>
      </c>
      <c r="BM697" s="135">
        <f>'Нарххо 2024'!BM697</f>
        <v>0</v>
      </c>
      <c r="BN697" s="169">
        <f>'Нарххо 2024'!BN697</f>
        <v>32</v>
      </c>
    </row>
    <row r="698" spans="1:66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0</v>
      </c>
      <c r="BL698" s="135">
        <f>'Нарххо 2024'!BL698</f>
        <v>0</v>
      </c>
      <c r="BM698" s="135">
        <f>'Нарххо 2024'!BM698</f>
        <v>0</v>
      </c>
      <c r="BN698" s="169">
        <f>'Нарххо 2024'!BN698</f>
        <v>34</v>
      </c>
    </row>
    <row r="699" spans="1:66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0</v>
      </c>
      <c r="BL699" s="135">
        <f>'Нарххо 2024'!BL699</f>
        <v>0</v>
      </c>
      <c r="BM699" s="135">
        <f>'Нарххо 2024'!BM699</f>
        <v>0</v>
      </c>
      <c r="BN699" s="169">
        <f>'Нарххо 2024'!BN699</f>
        <v>5.4</v>
      </c>
    </row>
    <row r="700" spans="1:66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0</v>
      </c>
      <c r="BL700" s="135">
        <f>'Нарххо 2024'!BL700</f>
        <v>0</v>
      </c>
      <c r="BM700" s="135">
        <f>'Нарххо 2024'!BM700</f>
        <v>0</v>
      </c>
      <c r="BN700" s="169">
        <f>'Нарххо 2024'!BN700</f>
        <v>4.5</v>
      </c>
    </row>
    <row r="701" spans="1:66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0</v>
      </c>
      <c r="BL701" s="135">
        <f>'Нарххо 2024'!BL701</f>
        <v>0</v>
      </c>
      <c r="BM701" s="135">
        <f>'Нарххо 2024'!BM701</f>
        <v>0</v>
      </c>
      <c r="BN701" s="169">
        <f>'Нарххо 2024'!BN701</f>
        <v>3</v>
      </c>
    </row>
    <row r="702" spans="1:66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0</v>
      </c>
      <c r="BL702" s="135">
        <f>'Нарххо 2024'!BL702</f>
        <v>0</v>
      </c>
      <c r="BM702" s="135">
        <f>'Нарххо 2024'!BM702</f>
        <v>0</v>
      </c>
      <c r="BN702" s="169">
        <f>'Нарххо 2024'!BN702</f>
        <v>18</v>
      </c>
    </row>
    <row r="703" spans="1:66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0</v>
      </c>
      <c r="BL703" s="135">
        <f>'Нарххо 2024'!BL703</f>
        <v>0</v>
      </c>
      <c r="BM703" s="135">
        <f>'Нарххо 2024'!BM703</f>
        <v>0</v>
      </c>
      <c r="BN703" s="169">
        <f>'Нарххо 2024'!BN703</f>
        <v>18</v>
      </c>
    </row>
    <row r="704" spans="1:66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0</v>
      </c>
      <c r="BL704" s="135">
        <f>'Нарххо 2024'!BL704</f>
        <v>0</v>
      </c>
      <c r="BM704" s="135">
        <f>'Нарххо 2024'!BM704</f>
        <v>0</v>
      </c>
      <c r="BN704" s="169">
        <f>'Нарххо 2024'!BN704</f>
        <v>15</v>
      </c>
    </row>
    <row r="705" spans="1:66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0</v>
      </c>
      <c r="BL705" s="135">
        <f>'Нарххо 2024'!BL705</f>
        <v>0</v>
      </c>
      <c r="BM705" s="135">
        <f>'Нарххо 2024'!BM705</f>
        <v>0</v>
      </c>
      <c r="BN705" s="169">
        <f>'Нарххо 2024'!BN705</f>
        <v>3</v>
      </c>
    </row>
    <row r="706" spans="1:66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0</v>
      </c>
      <c r="BL706" s="135">
        <f>'Нарххо 2024'!BL706</f>
        <v>0</v>
      </c>
      <c r="BM706" s="135">
        <f>'Нарххо 2024'!BM706</f>
        <v>0</v>
      </c>
      <c r="BN706" s="169">
        <f>'Нарххо 2024'!BN706</f>
        <v>2</v>
      </c>
    </row>
    <row r="707" spans="1:66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0</v>
      </c>
      <c r="BL707" s="135">
        <f>'Нарххо 2024'!BL707</f>
        <v>0</v>
      </c>
      <c r="BM707" s="135">
        <f>'Нарххо 2024'!BM707</f>
        <v>0</v>
      </c>
      <c r="BN707" s="169">
        <f>'Нарххо 2024'!BN707</f>
        <v>40</v>
      </c>
    </row>
    <row r="708" spans="1:66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0</v>
      </c>
      <c r="BL708" s="135">
        <f>'Нарххо 2024'!BL708</f>
        <v>0</v>
      </c>
      <c r="BM708" s="135">
        <f>'Нарххо 2024'!BM708</f>
        <v>0</v>
      </c>
      <c r="BN708" s="169">
        <f>'Нарххо 2024'!BN708</f>
        <v>9</v>
      </c>
    </row>
    <row r="709" spans="1:66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0</v>
      </c>
      <c r="BL709" s="135">
        <f>'Нарххо 2024'!BL709</f>
        <v>0</v>
      </c>
      <c r="BM709" s="135">
        <f>'Нарххо 2024'!BM709</f>
        <v>0</v>
      </c>
      <c r="BN709" s="169">
        <f>'Нарххо 2024'!BN709</f>
        <v>10.4</v>
      </c>
    </row>
    <row r="710" spans="1:66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0</v>
      </c>
      <c r="BL710" s="135">
        <f>'Нарххо 2024'!BL710</f>
        <v>0</v>
      </c>
      <c r="BM710" s="135">
        <f>'Нарххо 2024'!BM710</f>
        <v>0</v>
      </c>
      <c r="BN710" s="169">
        <f>'Нарххо 2024'!BN710</f>
        <v>10.5</v>
      </c>
    </row>
    <row r="711" spans="1:66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</row>
    <row r="712" spans="1:66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0</v>
      </c>
      <c r="BL712" s="135">
        <f>'Нарххо 2024'!BL712</f>
        <v>0</v>
      </c>
      <c r="BM712" s="135">
        <f>'Нарххо 2024'!BM712</f>
        <v>0</v>
      </c>
      <c r="BN712" s="169">
        <f>'Нарххо 2024'!BN712</f>
        <v>10.85</v>
      </c>
    </row>
    <row r="713" spans="1:66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0</v>
      </c>
      <c r="BL713" s="135">
        <f>'Нарххо 2024'!BL713</f>
        <v>0</v>
      </c>
      <c r="BM713" s="135">
        <f>'Нарххо 2024'!BM713</f>
        <v>0</v>
      </c>
      <c r="BN713" s="169">
        <f>'Нарххо 2024'!BN713</f>
        <v>10.95</v>
      </c>
    </row>
    <row r="714" spans="1:6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</row>
    <row r="715" spans="1:6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</row>
    <row r="716" spans="1:6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</row>
    <row r="717" spans="1:66" ht="18" x14ac:dyDescent="0.25">
      <c r="A717" s="285" t="s">
        <v>200</v>
      </c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285"/>
      <c r="AQ717" s="285"/>
      <c r="AR717" s="285"/>
      <c r="AS717" s="285"/>
      <c r="AT717" s="285"/>
      <c r="AU717" s="285"/>
      <c r="AV717" s="285"/>
      <c r="AW717" s="285"/>
      <c r="AX717" s="285"/>
      <c r="AY717" s="285"/>
      <c r="AZ717" s="285"/>
      <c r="BA717" s="285"/>
      <c r="BB717" s="285"/>
      <c r="BC717" s="285"/>
      <c r="BD717" s="285"/>
      <c r="BE717" s="285"/>
      <c r="BF717" s="285"/>
      <c r="BG717" s="285"/>
      <c r="BH717" s="285"/>
      <c r="BI717" s="285"/>
      <c r="BJ717" s="285"/>
      <c r="BK717" s="285"/>
      <c r="BL717" s="285"/>
      <c r="BM717" s="285"/>
      <c r="BN717" s="285"/>
    </row>
    <row r="718" spans="1:66" x14ac:dyDescent="0.3">
      <c r="A718" s="212"/>
      <c r="B718" s="257"/>
      <c r="C718" s="282" t="s">
        <v>213</v>
      </c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  <c r="AC718" s="283"/>
      <c r="AD718" s="283"/>
      <c r="AE718" s="283"/>
      <c r="AF718" s="283"/>
      <c r="AG718" s="283"/>
      <c r="AH718" s="283"/>
      <c r="AI718" s="283"/>
      <c r="AJ718" s="283"/>
      <c r="AK718" s="283"/>
      <c r="AL718" s="283"/>
      <c r="AM718" s="283"/>
      <c r="AN718" s="283"/>
      <c r="AO718" s="283"/>
      <c r="AP718" s="283"/>
      <c r="AQ718" s="283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4"/>
    </row>
    <row r="719" spans="1:66" ht="18.75" customHeight="1" x14ac:dyDescent="0.3">
      <c r="A719" s="218"/>
      <c r="B719" s="198"/>
      <c r="C719" s="276" t="s">
        <v>139</v>
      </c>
      <c r="D719" s="277"/>
      <c r="E719" s="277"/>
      <c r="F719" s="278"/>
      <c r="G719" s="272" t="s">
        <v>221</v>
      </c>
      <c r="H719" s="279" t="s">
        <v>139</v>
      </c>
      <c r="I719" s="280"/>
      <c r="J719" s="280"/>
      <c r="K719" s="281"/>
      <c r="L719" s="272" t="s">
        <v>221</v>
      </c>
      <c r="M719" s="279" t="s">
        <v>139</v>
      </c>
      <c r="N719" s="280"/>
      <c r="O719" s="280"/>
      <c r="P719" s="281"/>
      <c r="Q719" s="272" t="s">
        <v>221</v>
      </c>
      <c r="R719" s="279" t="s">
        <v>139</v>
      </c>
      <c r="S719" s="280"/>
      <c r="T719" s="280"/>
      <c r="U719" s="280"/>
      <c r="V719" s="281"/>
      <c r="W719" s="272" t="s">
        <v>221</v>
      </c>
      <c r="X719" s="279" t="s">
        <v>139</v>
      </c>
      <c r="Y719" s="280"/>
      <c r="Z719" s="280"/>
      <c r="AA719" s="281"/>
      <c r="AB719" s="272" t="s">
        <v>221</v>
      </c>
      <c r="AC719" s="279" t="s">
        <v>139</v>
      </c>
      <c r="AD719" s="280"/>
      <c r="AE719" s="280"/>
      <c r="AF719" s="281"/>
      <c r="AG719" s="272" t="s">
        <v>221</v>
      </c>
      <c r="AH719" s="279" t="s">
        <v>139</v>
      </c>
      <c r="AI719" s="280"/>
      <c r="AJ719" s="280"/>
      <c r="AK719" s="280"/>
      <c r="AL719" s="281"/>
      <c r="AM719" s="272" t="s">
        <v>221</v>
      </c>
      <c r="AN719" s="279" t="s">
        <v>139</v>
      </c>
      <c r="AO719" s="280"/>
      <c r="AP719" s="280"/>
      <c r="AQ719" s="281"/>
      <c r="AR719" s="272" t="s">
        <v>221</v>
      </c>
      <c r="AS719" s="279" t="s">
        <v>139</v>
      </c>
      <c r="AT719" s="280"/>
      <c r="AU719" s="280"/>
      <c r="AV719" s="280"/>
      <c r="AW719" s="256"/>
      <c r="AX719" s="272" t="s">
        <v>221</v>
      </c>
      <c r="AY719" s="279" t="s">
        <v>139</v>
      </c>
      <c r="AZ719" s="280"/>
      <c r="BA719" s="280"/>
      <c r="BB719" s="281"/>
      <c r="BC719" s="272" t="s">
        <v>221</v>
      </c>
      <c r="BD719" s="279" t="s">
        <v>139</v>
      </c>
      <c r="BE719" s="280"/>
      <c r="BF719" s="280"/>
      <c r="BG719" s="281"/>
      <c r="BH719" s="272" t="s">
        <v>221</v>
      </c>
      <c r="BI719" s="279" t="s">
        <v>139</v>
      </c>
      <c r="BJ719" s="280"/>
      <c r="BK719" s="280"/>
      <c r="BL719" s="280"/>
      <c r="BM719" s="281"/>
      <c r="BN719" s="272" t="s">
        <v>221</v>
      </c>
    </row>
    <row r="720" spans="1:66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3"/>
      <c r="H720" s="138" t="s">
        <v>141</v>
      </c>
      <c r="I720" s="138" t="s">
        <v>142</v>
      </c>
      <c r="J720" s="138" t="s">
        <v>143</v>
      </c>
      <c r="K720" s="138" t="s">
        <v>144</v>
      </c>
      <c r="L720" s="273"/>
      <c r="M720" s="138" t="s">
        <v>145</v>
      </c>
      <c r="N720" s="138" t="s">
        <v>146</v>
      </c>
      <c r="O720" s="138" t="s">
        <v>147</v>
      </c>
      <c r="P720" s="138" t="s">
        <v>148</v>
      </c>
      <c r="Q720" s="273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3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73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3"/>
    </row>
    <row r="721" spans="1:66" ht="18" x14ac:dyDescent="0.25">
      <c r="A721" s="274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</row>
    <row r="722" spans="1:66" ht="18" x14ac:dyDescent="0.25">
      <c r="A722" s="275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0</v>
      </c>
      <c r="BL722" s="135">
        <f>'Нарххо 2024'!BL722</f>
        <v>0</v>
      </c>
      <c r="BM722" s="135">
        <f>'Нарххо 2024'!BM722</f>
        <v>0</v>
      </c>
      <c r="BN722" s="169">
        <f>'Нарххо 2024'!BN722</f>
        <v>4.5</v>
      </c>
    </row>
    <row r="723" spans="1:66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0</v>
      </c>
      <c r="BL723" s="135">
        <f>'Нарххо 2024'!BL723</f>
        <v>0</v>
      </c>
      <c r="BM723" s="135">
        <f>'Нарххо 2024'!BM723</f>
        <v>0</v>
      </c>
      <c r="BN723" s="169">
        <f>'Нарххо 2024'!BN723</f>
        <v>3.8</v>
      </c>
    </row>
    <row r="724" spans="1:66" ht="18" x14ac:dyDescent="0.25">
      <c r="A724" s="274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</row>
    <row r="725" spans="1:66" ht="18" x14ac:dyDescent="0.25">
      <c r="A725" s="275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0</v>
      </c>
      <c r="BL725" s="135">
        <f>'Нарххо 2024'!BL725</f>
        <v>0</v>
      </c>
      <c r="BM725" s="135">
        <f>'Нарххо 2024'!BM725</f>
        <v>0</v>
      </c>
      <c r="BN725" s="169">
        <f>'Нарххо 2024'!BN725</f>
        <v>3</v>
      </c>
    </row>
    <row r="726" spans="1:66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0</v>
      </c>
      <c r="BL726" s="135">
        <f>'Нарххо 2024'!BL726</f>
        <v>0</v>
      </c>
      <c r="BM726" s="135">
        <f>'Нарххо 2024'!BM726</f>
        <v>0</v>
      </c>
      <c r="BN726" s="169">
        <f>'Нарххо 2024'!BN726</f>
        <v>2.5</v>
      </c>
    </row>
    <row r="727" spans="1:66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0</v>
      </c>
      <c r="BL727" s="135">
        <f>'Нарххо 2024'!BL727</f>
        <v>0</v>
      </c>
      <c r="BM727" s="135">
        <f>'Нарххо 2024'!BM727</f>
        <v>0</v>
      </c>
      <c r="BN727" s="169">
        <f>'Нарххо 2024'!BN727</f>
        <v>11</v>
      </c>
    </row>
    <row r="728" spans="1:66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0</v>
      </c>
      <c r="BL728" s="135">
        <f>'Нарххо 2024'!BL728</f>
        <v>0</v>
      </c>
      <c r="BM728" s="135">
        <f>'Нарххо 2024'!BM728</f>
        <v>0</v>
      </c>
      <c r="BN728" s="169">
        <f>'Нарххо 2024'!BN728</f>
        <v>10</v>
      </c>
    </row>
    <row r="729" spans="1:66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0</v>
      </c>
      <c r="BL729" s="135">
        <f>'Нарххо 2024'!BL729</f>
        <v>0</v>
      </c>
      <c r="BM729" s="135">
        <f>'Нарххо 2024'!BM729</f>
        <v>0</v>
      </c>
      <c r="BN729" s="169">
        <f>'Нарххо 2024'!BN729</f>
        <v>5</v>
      </c>
    </row>
    <row r="730" spans="1:66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0</v>
      </c>
      <c r="BL730" s="135">
        <f>'Нарххо 2024'!BL730</f>
        <v>0</v>
      </c>
      <c r="BM730" s="135">
        <f>'Нарххо 2024'!BM730</f>
        <v>0</v>
      </c>
      <c r="BN730" s="169">
        <f>'Нарххо 2024'!BN730</f>
        <v>15.5</v>
      </c>
    </row>
    <row r="731" spans="1:66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0</v>
      </c>
      <c r="BL731" s="135">
        <f>'Нарххо 2024'!BL731</f>
        <v>0</v>
      </c>
      <c r="BM731" s="135">
        <f>'Нарххо 2024'!BM731</f>
        <v>0</v>
      </c>
      <c r="BN731" s="169">
        <f>'Нарххо 2024'!BN731</f>
        <v>15</v>
      </c>
    </row>
    <row r="732" spans="1:66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0</v>
      </c>
      <c r="BL732" s="135">
        <f>'Нарххо 2024'!BL732</f>
        <v>0</v>
      </c>
      <c r="BM732" s="135">
        <f>'Нарххо 2024'!BM732</f>
        <v>0</v>
      </c>
      <c r="BN732" s="169">
        <f>'Нарххо 2024'!BN732</f>
        <v>16</v>
      </c>
    </row>
    <row r="733" spans="1:66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0</v>
      </c>
      <c r="BL733" s="135">
        <f>'Нарххо 2024'!BL733</f>
        <v>0</v>
      </c>
      <c r="BM733" s="135">
        <f>'Нарххо 2024'!BM733</f>
        <v>0</v>
      </c>
      <c r="BN733" s="169">
        <f>'Нарххо 2024'!BN733</f>
        <v>90</v>
      </c>
    </row>
    <row r="734" spans="1:66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0</v>
      </c>
      <c r="BL734" s="135">
        <f>'Нарххо 2024'!BL734</f>
        <v>0</v>
      </c>
      <c r="BM734" s="135">
        <f>'Нарххо 2024'!BM734</f>
        <v>0</v>
      </c>
      <c r="BN734" s="169">
        <f>'Нарххо 2024'!BN734</f>
        <v>90</v>
      </c>
    </row>
    <row r="735" spans="1:66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0</v>
      </c>
      <c r="BL735" s="135">
        <f>'Нарххо 2024'!BL735</f>
        <v>0</v>
      </c>
      <c r="BM735" s="135">
        <f>'Нарххо 2024'!BM735</f>
        <v>0</v>
      </c>
      <c r="BN735" s="169">
        <f>'Нарххо 2024'!BN735</f>
        <v>8</v>
      </c>
    </row>
    <row r="736" spans="1:66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0</v>
      </c>
      <c r="BL736" s="135">
        <f>'Нарххо 2024'!BL736</f>
        <v>0</v>
      </c>
      <c r="BM736" s="135">
        <f>'Нарххо 2024'!BM736</f>
        <v>0</v>
      </c>
      <c r="BN736" s="169">
        <f>'Нарххо 2024'!BN736</f>
        <v>12</v>
      </c>
    </row>
    <row r="737" spans="1:66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0</v>
      </c>
      <c r="BL737" s="135">
        <f>'Нарххо 2024'!BL737</f>
        <v>0</v>
      </c>
      <c r="BM737" s="135">
        <f>'Нарххо 2024'!BM737</f>
        <v>0</v>
      </c>
      <c r="BN737" s="169">
        <f>'Нарххо 2024'!BN737</f>
        <v>11.5</v>
      </c>
    </row>
    <row r="738" spans="1:66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0</v>
      </c>
      <c r="BL738" s="135">
        <f>'Нарххо 2024'!BL738</f>
        <v>0</v>
      </c>
      <c r="BM738" s="135">
        <f>'Нарххо 2024'!BM738</f>
        <v>0</v>
      </c>
      <c r="BN738" s="169">
        <f>'Нарххо 2024'!BN738</f>
        <v>45</v>
      </c>
    </row>
    <row r="739" spans="1:66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0</v>
      </c>
      <c r="BL739" s="135">
        <f>'Нарххо 2024'!BL739</f>
        <v>0</v>
      </c>
      <c r="BM739" s="135">
        <f>'Нарххо 2024'!BM739</f>
        <v>0</v>
      </c>
      <c r="BN739" s="169">
        <f>'Нарххо 2024'!BN739</f>
        <v>40</v>
      </c>
    </row>
    <row r="740" spans="1:66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0</v>
      </c>
      <c r="BL740" s="135">
        <f>'Нарххо 2024'!BL740</f>
        <v>0</v>
      </c>
      <c r="BM740" s="135">
        <f>'Нарххо 2024'!BM740</f>
        <v>0</v>
      </c>
      <c r="BN740" s="169">
        <f>'Нарххо 2024'!BN740</f>
        <v>5</v>
      </c>
    </row>
    <row r="741" spans="1:66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0</v>
      </c>
      <c r="BL741" s="135">
        <f>'Нарххо 2024'!BL741</f>
        <v>0</v>
      </c>
      <c r="BM741" s="135">
        <f>'Нарххо 2024'!BM741</f>
        <v>0</v>
      </c>
      <c r="BN741" s="169">
        <f>'Нарххо 2024'!BN741</f>
        <v>4.2</v>
      </c>
    </row>
    <row r="742" spans="1:66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0</v>
      </c>
      <c r="BL742" s="135">
        <f>'Нарххо 2024'!BL742</f>
        <v>0</v>
      </c>
      <c r="BM742" s="135">
        <f>'Нарххо 2024'!BM742</f>
        <v>0</v>
      </c>
      <c r="BN742" s="169">
        <f>'Нарххо 2024'!BN742</f>
        <v>3.6</v>
      </c>
    </row>
    <row r="743" spans="1:66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0</v>
      </c>
      <c r="BL743" s="135">
        <f>'Нарххо 2024'!BL743</f>
        <v>0</v>
      </c>
      <c r="BM743" s="135">
        <f>'Нарххо 2024'!BM743</f>
        <v>0</v>
      </c>
      <c r="BN743" s="169">
        <f>'Нарххо 2024'!BN743</f>
        <v>20</v>
      </c>
    </row>
    <row r="744" spans="1:66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0</v>
      </c>
      <c r="BL744" s="135">
        <f>'Нарххо 2024'!BL744</f>
        <v>0</v>
      </c>
      <c r="BM744" s="135">
        <f>'Нарххо 2024'!BM744</f>
        <v>0</v>
      </c>
      <c r="BN744" s="169">
        <f>'Нарххо 2024'!BN744</f>
        <v>20</v>
      </c>
    </row>
    <row r="745" spans="1:66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0</v>
      </c>
      <c r="BL745" s="135">
        <f>'Нарххо 2024'!BL745</f>
        <v>0</v>
      </c>
      <c r="BM745" s="135">
        <f>'Нарххо 2024'!BM745</f>
        <v>0</v>
      </c>
      <c r="BN745" s="169">
        <f>'Нарххо 2024'!BN745</f>
        <v>20</v>
      </c>
    </row>
    <row r="746" spans="1:66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0</v>
      </c>
      <c r="BL746" s="135">
        <f>'Нарххо 2024'!BL746</f>
        <v>0</v>
      </c>
      <c r="BM746" s="135">
        <f>'Нарххо 2024'!BM746</f>
        <v>0</v>
      </c>
      <c r="BN746" s="169">
        <f>'Нарххо 2024'!BN746</f>
        <v>5</v>
      </c>
    </row>
    <row r="747" spans="1:66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0</v>
      </c>
      <c r="BL747" s="135">
        <f>'Нарххо 2024'!BL747</f>
        <v>0</v>
      </c>
      <c r="BM747" s="135">
        <f>'Нарххо 2024'!BM747</f>
        <v>0</v>
      </c>
      <c r="BN747" s="169">
        <f>'Нарххо 2024'!BN747</f>
        <v>2</v>
      </c>
    </row>
    <row r="748" spans="1:66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0</v>
      </c>
      <c r="BL748" s="135">
        <f>'Нарххо 2024'!BL748</f>
        <v>0</v>
      </c>
      <c r="BM748" s="135">
        <f>'Нарххо 2024'!BM748</f>
        <v>0</v>
      </c>
      <c r="BN748" s="169">
        <f>'Нарххо 2024'!BN748</f>
        <v>30</v>
      </c>
    </row>
    <row r="749" spans="1:66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0</v>
      </c>
      <c r="BL749" s="135">
        <f>'Нарххо 2024'!BL749</f>
        <v>0</v>
      </c>
      <c r="BM749" s="135">
        <f>'Нарххо 2024'!BM749</f>
        <v>0</v>
      </c>
      <c r="BN749" s="169">
        <f>'Нарххо 2024'!BN749</f>
        <v>8.65</v>
      </c>
    </row>
    <row r="750" spans="1:66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0</v>
      </c>
      <c r="BL750" s="135">
        <f>'Нарххо 2024'!BL750</f>
        <v>0</v>
      </c>
      <c r="BM750" s="135">
        <f>'Нарххо 2024'!BM750</f>
        <v>0</v>
      </c>
      <c r="BN750" s="169">
        <f>'Нарххо 2024'!BN750</f>
        <v>10.6</v>
      </c>
    </row>
    <row r="751" spans="1:66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0</v>
      </c>
      <c r="BL751" s="135">
        <f>'Нарххо 2024'!BL751</f>
        <v>0</v>
      </c>
      <c r="BM751" s="135">
        <f>'Нарххо 2024'!BM751</f>
        <v>0</v>
      </c>
      <c r="BN751" s="169">
        <f>'Нарххо 2024'!BN751</f>
        <v>10.9</v>
      </c>
    </row>
    <row r="752" spans="1:66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</row>
    <row r="753" spans="1:66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0</v>
      </c>
      <c r="BL753" s="135">
        <f>'Нарххо 2024'!BL753</f>
        <v>0</v>
      </c>
      <c r="BM753" s="135">
        <f>'Нарххо 2024'!BM753</f>
        <v>0</v>
      </c>
      <c r="BN753" s="169">
        <f>'Нарххо 2024'!BN753</f>
        <v>10.85</v>
      </c>
    </row>
    <row r="754" spans="1:66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0</v>
      </c>
      <c r="BL754" s="135">
        <f>'Нарххо 2024'!BL754</f>
        <v>0</v>
      </c>
      <c r="BM754" s="135">
        <f>'Нарххо 2024'!BM754</f>
        <v>0</v>
      </c>
      <c r="BN754" s="169">
        <f>'Нарххо 2024'!BN754</f>
        <v>10.95</v>
      </c>
    </row>
    <row r="755" spans="1:6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</row>
    <row r="756" spans="1:6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</row>
    <row r="757" spans="1:66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</row>
    <row r="758" spans="1:66" ht="18" x14ac:dyDescent="0.25">
      <c r="A758" s="285" t="s">
        <v>200</v>
      </c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285"/>
      <c r="AM758" s="285"/>
      <c r="AN758" s="285"/>
      <c r="AO758" s="285"/>
      <c r="AP758" s="285"/>
      <c r="AQ758" s="285"/>
      <c r="AR758" s="285"/>
      <c r="AS758" s="285"/>
      <c r="AT758" s="285"/>
      <c r="AU758" s="285"/>
      <c r="AV758" s="285"/>
      <c r="AW758" s="285"/>
      <c r="AX758" s="285"/>
      <c r="AY758" s="285"/>
      <c r="AZ758" s="285"/>
      <c r="BA758" s="285"/>
      <c r="BB758" s="285"/>
      <c r="BC758" s="285"/>
      <c r="BD758" s="285"/>
      <c r="BE758" s="285"/>
      <c r="BF758" s="285"/>
      <c r="BG758" s="285"/>
      <c r="BH758" s="285"/>
      <c r="BI758" s="285"/>
      <c r="BJ758" s="285"/>
      <c r="BK758" s="285"/>
      <c r="BL758" s="285"/>
      <c r="BM758" s="285"/>
      <c r="BN758" s="285"/>
    </row>
    <row r="759" spans="1:66" x14ac:dyDescent="0.3">
      <c r="A759" s="212"/>
      <c r="B759" s="257"/>
      <c r="C759" s="282" t="s">
        <v>214</v>
      </c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  <c r="AC759" s="283"/>
      <c r="AD759" s="283"/>
      <c r="AE759" s="283"/>
      <c r="AF759" s="283"/>
      <c r="AG759" s="283"/>
      <c r="AH759" s="283"/>
      <c r="AI759" s="283"/>
      <c r="AJ759" s="283"/>
      <c r="AK759" s="283"/>
      <c r="AL759" s="283"/>
      <c r="AM759" s="283"/>
      <c r="AN759" s="283"/>
      <c r="AO759" s="283"/>
      <c r="AP759" s="283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4"/>
    </row>
    <row r="760" spans="1:66" ht="18.75" customHeight="1" x14ac:dyDescent="0.3">
      <c r="A760" s="218"/>
      <c r="B760" s="198"/>
      <c r="C760" s="276" t="s">
        <v>139</v>
      </c>
      <c r="D760" s="277"/>
      <c r="E760" s="277"/>
      <c r="F760" s="278"/>
      <c r="G760" s="272" t="s">
        <v>221</v>
      </c>
      <c r="H760" s="279" t="s">
        <v>139</v>
      </c>
      <c r="I760" s="280"/>
      <c r="J760" s="280"/>
      <c r="K760" s="281"/>
      <c r="L760" s="272" t="s">
        <v>221</v>
      </c>
      <c r="M760" s="279" t="s">
        <v>139</v>
      </c>
      <c r="N760" s="280"/>
      <c r="O760" s="280"/>
      <c r="P760" s="281"/>
      <c r="Q760" s="272" t="s">
        <v>221</v>
      </c>
      <c r="R760" s="279" t="s">
        <v>139</v>
      </c>
      <c r="S760" s="280"/>
      <c r="T760" s="280"/>
      <c r="U760" s="280"/>
      <c r="V760" s="281"/>
      <c r="W760" s="272" t="s">
        <v>221</v>
      </c>
      <c r="X760" s="279" t="s">
        <v>139</v>
      </c>
      <c r="Y760" s="280"/>
      <c r="Z760" s="280"/>
      <c r="AA760" s="281"/>
      <c r="AB760" s="272" t="s">
        <v>221</v>
      </c>
      <c r="AC760" s="279" t="s">
        <v>139</v>
      </c>
      <c r="AD760" s="280"/>
      <c r="AE760" s="280"/>
      <c r="AF760" s="281"/>
      <c r="AG760" s="272" t="s">
        <v>221</v>
      </c>
      <c r="AH760" s="279" t="s">
        <v>139</v>
      </c>
      <c r="AI760" s="280"/>
      <c r="AJ760" s="280"/>
      <c r="AK760" s="280"/>
      <c r="AL760" s="281"/>
      <c r="AM760" s="272" t="s">
        <v>221</v>
      </c>
      <c r="AN760" s="279" t="s">
        <v>139</v>
      </c>
      <c r="AO760" s="280"/>
      <c r="AP760" s="280"/>
      <c r="AQ760" s="281"/>
      <c r="AR760" s="272" t="s">
        <v>221</v>
      </c>
      <c r="AS760" s="279" t="s">
        <v>139</v>
      </c>
      <c r="AT760" s="280"/>
      <c r="AU760" s="280"/>
      <c r="AV760" s="280"/>
      <c r="AW760" s="256"/>
      <c r="AX760" s="272" t="s">
        <v>221</v>
      </c>
      <c r="AY760" s="279" t="s">
        <v>139</v>
      </c>
      <c r="AZ760" s="280"/>
      <c r="BA760" s="280"/>
      <c r="BB760" s="281"/>
      <c r="BC760" s="272" t="s">
        <v>221</v>
      </c>
      <c r="BD760" s="279" t="s">
        <v>139</v>
      </c>
      <c r="BE760" s="280"/>
      <c r="BF760" s="280"/>
      <c r="BG760" s="281"/>
      <c r="BH760" s="272" t="s">
        <v>221</v>
      </c>
      <c r="BI760" s="279" t="s">
        <v>139</v>
      </c>
      <c r="BJ760" s="280"/>
      <c r="BK760" s="280"/>
      <c r="BL760" s="280"/>
      <c r="BM760" s="281"/>
      <c r="BN760" s="272" t="s">
        <v>221</v>
      </c>
    </row>
    <row r="761" spans="1:66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3"/>
      <c r="H761" s="138" t="s">
        <v>141</v>
      </c>
      <c r="I761" s="138" t="s">
        <v>142</v>
      </c>
      <c r="J761" s="138" t="s">
        <v>143</v>
      </c>
      <c r="K761" s="138" t="s">
        <v>144</v>
      </c>
      <c r="L761" s="273"/>
      <c r="M761" s="138" t="s">
        <v>145</v>
      </c>
      <c r="N761" s="138" t="s">
        <v>146</v>
      </c>
      <c r="O761" s="138" t="s">
        <v>147</v>
      </c>
      <c r="P761" s="138" t="s">
        <v>148</v>
      </c>
      <c r="Q761" s="273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3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73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3"/>
    </row>
    <row r="762" spans="1:66" ht="18" x14ac:dyDescent="0.25">
      <c r="A762" s="274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</row>
    <row r="763" spans="1:66" ht="18" x14ac:dyDescent="0.25">
      <c r="A763" s="275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0</v>
      </c>
      <c r="BL763" s="135">
        <f>'Нарххо 2024'!BL763</f>
        <v>0</v>
      </c>
      <c r="BM763" s="135">
        <f>'Нарххо 2024'!BM763</f>
        <v>0</v>
      </c>
      <c r="BN763" s="169">
        <f>'Нарххо 2024'!BN763</f>
        <v>4.5</v>
      </c>
    </row>
    <row r="764" spans="1:66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0</v>
      </c>
      <c r="BL764" s="135">
        <f>'Нарххо 2024'!BL764</f>
        <v>0</v>
      </c>
      <c r="BM764" s="135">
        <f>'Нарххо 2024'!BM764</f>
        <v>0</v>
      </c>
      <c r="BN764" s="169">
        <f>'Нарххо 2024'!BN764</f>
        <v>3</v>
      </c>
    </row>
    <row r="765" spans="1:66" ht="18" x14ac:dyDescent="0.25">
      <c r="A765" s="274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</row>
    <row r="766" spans="1:66" ht="18" x14ac:dyDescent="0.25">
      <c r="A766" s="275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0</v>
      </c>
      <c r="BL766" s="135">
        <f>'Нарххо 2024'!BL766</f>
        <v>0</v>
      </c>
      <c r="BM766" s="135">
        <f>'Нарххо 2024'!BM766</f>
        <v>0</v>
      </c>
      <c r="BN766" s="169">
        <f>'Нарххо 2024'!BN766</f>
        <v>3</v>
      </c>
    </row>
    <row r="767" spans="1:66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0</v>
      </c>
      <c r="BL767" s="135">
        <f>'Нарххо 2024'!BL767</f>
        <v>0</v>
      </c>
      <c r="BM767" s="135">
        <f>'Нарххо 2024'!BM767</f>
        <v>0</v>
      </c>
      <c r="BN767" s="169">
        <f>'Нарххо 2024'!BN767</f>
        <v>2</v>
      </c>
    </row>
    <row r="768" spans="1:66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0</v>
      </c>
      <c r="BL768" s="135">
        <f>'Нарххо 2024'!BL768</f>
        <v>0</v>
      </c>
      <c r="BM768" s="135">
        <f>'Нарххо 2024'!BM768</f>
        <v>0</v>
      </c>
      <c r="BN768" s="169">
        <f>'Нарххо 2024'!BN768</f>
        <v>10</v>
      </c>
    </row>
    <row r="769" spans="1:66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0</v>
      </c>
      <c r="BL769" s="135">
        <f>'Нарххо 2024'!BL769</f>
        <v>0</v>
      </c>
      <c r="BM769" s="135">
        <f>'Нарххо 2024'!BM769</f>
        <v>0</v>
      </c>
      <c r="BN769" s="169">
        <f>'Нарххо 2024'!BN769</f>
        <v>11</v>
      </c>
    </row>
    <row r="770" spans="1:66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0</v>
      </c>
      <c r="BL770" s="135">
        <f>'Нарххо 2024'!BL770</f>
        <v>0</v>
      </c>
      <c r="BM770" s="135">
        <f>'Нарххо 2024'!BM770</f>
        <v>0</v>
      </c>
      <c r="BN770" s="169">
        <f>'Нарххо 2024'!BN770</f>
        <v>5</v>
      </c>
    </row>
    <row r="771" spans="1:66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0</v>
      </c>
      <c r="BL771" s="135">
        <f>'Нарххо 2024'!BL771</f>
        <v>0</v>
      </c>
      <c r="BM771" s="135">
        <f>'Нарххо 2024'!BM771</f>
        <v>0</v>
      </c>
      <c r="BN771" s="169">
        <f>'Нарххо 2024'!BN771</f>
        <v>13</v>
      </c>
    </row>
    <row r="772" spans="1:66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0</v>
      </c>
      <c r="BL772" s="135">
        <f>'Нарххо 2024'!BL772</f>
        <v>0</v>
      </c>
      <c r="BM772" s="135">
        <f>'Нарххо 2024'!BM772</f>
        <v>0</v>
      </c>
      <c r="BN772" s="169">
        <f>'Нарххо 2024'!BN772</f>
        <v>15.5</v>
      </c>
    </row>
    <row r="773" spans="1:66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0</v>
      </c>
      <c r="BL773" s="135">
        <f>'Нарххо 2024'!BL773</f>
        <v>0</v>
      </c>
      <c r="BM773" s="135">
        <f>'Нарххо 2024'!BM773</f>
        <v>0</v>
      </c>
      <c r="BN773" s="169">
        <f>'Нарххо 2024'!BN773</f>
        <v>17</v>
      </c>
    </row>
    <row r="774" spans="1:66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0</v>
      </c>
      <c r="BL774" s="135">
        <f>'Нарххо 2024'!BL774</f>
        <v>0</v>
      </c>
      <c r="BM774" s="135">
        <f>'Нарххо 2024'!BM774</f>
        <v>0</v>
      </c>
      <c r="BN774" s="169">
        <f>'Нарххо 2024'!BN774</f>
        <v>90</v>
      </c>
    </row>
    <row r="775" spans="1:66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0</v>
      </c>
      <c r="BL775" s="135">
        <f>'Нарххо 2024'!BL775</f>
        <v>0</v>
      </c>
      <c r="BM775" s="135">
        <f>'Нарххо 2024'!BM775</f>
        <v>0</v>
      </c>
      <c r="BN775" s="169">
        <f>'Нарххо 2024'!BN775</f>
        <v>90</v>
      </c>
    </row>
    <row r="776" spans="1:66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0</v>
      </c>
      <c r="BL776" s="135">
        <f>'Нарххо 2024'!BL776</f>
        <v>0</v>
      </c>
      <c r="BM776" s="135">
        <f>'Нарххо 2024'!BM776</f>
        <v>0</v>
      </c>
      <c r="BN776" s="169">
        <f>'Нарххо 2024'!BN776</f>
        <v>5</v>
      </c>
    </row>
    <row r="777" spans="1:66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0</v>
      </c>
      <c r="BL777" s="135">
        <f>'Нарххо 2024'!BL777</f>
        <v>0</v>
      </c>
      <c r="BM777" s="135">
        <f>'Нарххо 2024'!BM777</f>
        <v>0</v>
      </c>
      <c r="BN777" s="169">
        <f>'Нарххо 2024'!BN777</f>
        <v>11.6</v>
      </c>
    </row>
    <row r="778" spans="1:66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0</v>
      </c>
      <c r="BL778" s="135">
        <f>'Нарххо 2024'!BL778</f>
        <v>0</v>
      </c>
      <c r="BM778" s="135">
        <f>'Нарххо 2024'!BM778</f>
        <v>0</v>
      </c>
      <c r="BN778" s="169">
        <f>'Нарххо 2024'!BN778</f>
        <v>10</v>
      </c>
    </row>
    <row r="779" spans="1:66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0</v>
      </c>
      <c r="BL779" s="135">
        <f>'Нарххо 2024'!BL779</f>
        <v>0</v>
      </c>
      <c r="BM779" s="135">
        <f>'Нарххо 2024'!BM779</f>
        <v>0</v>
      </c>
      <c r="BN779" s="169">
        <f>'Нарххо 2024'!BN779</f>
        <v>35</v>
      </c>
    </row>
    <row r="780" spans="1:66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0</v>
      </c>
      <c r="BL780" s="135">
        <f>'Нарххо 2024'!BL780</f>
        <v>0</v>
      </c>
      <c r="BM780" s="135">
        <f>'Нарххо 2024'!BM780</f>
        <v>0</v>
      </c>
      <c r="BN780" s="169">
        <f>'Нарххо 2024'!BN780</f>
        <v>35</v>
      </c>
    </row>
    <row r="781" spans="1:66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0</v>
      </c>
      <c r="BL781" s="135">
        <f>'Нарххо 2024'!BL781</f>
        <v>0</v>
      </c>
      <c r="BM781" s="135">
        <f>'Нарххо 2024'!BM781</f>
        <v>0</v>
      </c>
      <c r="BN781" s="169">
        <f>'Нарххо 2024'!BN781</f>
        <v>5.4</v>
      </c>
    </row>
    <row r="782" spans="1:66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0</v>
      </c>
      <c r="BL782" s="135">
        <f>'Нарххо 2024'!BL782</f>
        <v>0</v>
      </c>
      <c r="BM782" s="135">
        <f>'Нарххо 2024'!BM782</f>
        <v>0</v>
      </c>
      <c r="BN782" s="169">
        <f>'Нарххо 2024'!BN782</f>
        <v>4</v>
      </c>
    </row>
    <row r="783" spans="1:66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0</v>
      </c>
      <c r="BL783" s="135">
        <f>'Нарххо 2024'!BL783</f>
        <v>0</v>
      </c>
      <c r="BM783" s="135">
        <f>'Нарххо 2024'!BM783</f>
        <v>0</v>
      </c>
      <c r="BN783" s="169">
        <f>'Нарххо 2024'!BN783</f>
        <v>3.5</v>
      </c>
    </row>
    <row r="784" spans="1:66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0</v>
      </c>
      <c r="BL784" s="135">
        <f>'Нарххо 2024'!BL784</f>
        <v>0</v>
      </c>
      <c r="BM784" s="135">
        <f>'Нарххо 2024'!BM784</f>
        <v>0</v>
      </c>
      <c r="BN784" s="169">
        <f>'Нарххо 2024'!BN784</f>
        <v>15</v>
      </c>
    </row>
    <row r="785" spans="1:66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0</v>
      </c>
      <c r="BL785" s="135">
        <f>'Нарххо 2024'!BL785</f>
        <v>0</v>
      </c>
      <c r="BM785" s="135">
        <f>'Нарххо 2024'!BM785</f>
        <v>0</v>
      </c>
      <c r="BN785" s="169">
        <f>'Нарххо 2024'!BN785</f>
        <v>15</v>
      </c>
    </row>
    <row r="786" spans="1:66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0</v>
      </c>
      <c r="BL786" s="135">
        <f>'Нарххо 2024'!BL786</f>
        <v>0</v>
      </c>
      <c r="BM786" s="135">
        <f>'Нарххо 2024'!BM786</f>
        <v>0</v>
      </c>
      <c r="BN786" s="169">
        <f>'Нарххо 2024'!BN786</f>
        <v>14</v>
      </c>
    </row>
    <row r="787" spans="1:66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0</v>
      </c>
      <c r="BL787" s="135">
        <f>'Нарххо 2024'!BL787</f>
        <v>0</v>
      </c>
      <c r="BM787" s="135">
        <f>'Нарххо 2024'!BM787</f>
        <v>0</v>
      </c>
      <c r="BN787" s="169">
        <f>'Нарххо 2024'!BN787</f>
        <v>4</v>
      </c>
    </row>
    <row r="788" spans="1:66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0</v>
      </c>
      <c r="BL788" s="135">
        <f>'Нарххо 2024'!BL788</f>
        <v>0</v>
      </c>
      <c r="BM788" s="135">
        <f>'Нарххо 2024'!BM788</f>
        <v>0</v>
      </c>
      <c r="BN788" s="169">
        <f>'Нарххо 2024'!BN788</f>
        <v>3</v>
      </c>
    </row>
    <row r="789" spans="1:66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0</v>
      </c>
      <c r="BL789" s="135">
        <f>'Нарххо 2024'!BL789</f>
        <v>0</v>
      </c>
      <c r="BM789" s="135">
        <f>'Нарххо 2024'!BM789</f>
        <v>0</v>
      </c>
      <c r="BN789" s="169">
        <f>'Нарххо 2024'!BN789</f>
        <v>40</v>
      </c>
    </row>
    <row r="790" spans="1:66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0</v>
      </c>
      <c r="BL790" s="135">
        <f>'Нарххо 2024'!BL790</f>
        <v>0</v>
      </c>
      <c r="BM790" s="135">
        <f>'Нарххо 2024'!BM790</f>
        <v>0</v>
      </c>
      <c r="BN790" s="169">
        <f>'Нарххо 2024'!BN790</f>
        <v>8.5500000000000007</v>
      </c>
    </row>
    <row r="791" spans="1:66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0</v>
      </c>
      <c r="BL791" s="135">
        <f>'Нарххо 2024'!BL791</f>
        <v>0</v>
      </c>
      <c r="BM791" s="135">
        <f>'Нарххо 2024'!BM791</f>
        <v>0</v>
      </c>
      <c r="BN791" s="169">
        <f>'Нарххо 2024'!BN791</f>
        <v>10.5</v>
      </c>
    </row>
    <row r="792" spans="1:66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0</v>
      </c>
      <c r="BL792" s="135">
        <f>'Нарххо 2024'!BL792</f>
        <v>0</v>
      </c>
      <c r="BM792" s="135">
        <f>'Нарххо 2024'!BM792</f>
        <v>0</v>
      </c>
      <c r="BN792" s="169">
        <f>'Нарххо 2024'!BN792</f>
        <v>10.6</v>
      </c>
    </row>
    <row r="793" spans="1:66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</row>
    <row r="794" spans="1:66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0</v>
      </c>
      <c r="BL794" s="135">
        <f>'Нарххо 2024'!BL794</f>
        <v>0</v>
      </c>
      <c r="BM794" s="135">
        <f>'Нарххо 2024'!BM794</f>
        <v>0</v>
      </c>
      <c r="BN794" s="169">
        <f>'Нарххо 2024'!BN794</f>
        <v>10.85</v>
      </c>
    </row>
    <row r="795" spans="1:66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0</v>
      </c>
      <c r="BL795" s="135">
        <f>'Нарххо 2024'!BL795</f>
        <v>0</v>
      </c>
      <c r="BM795" s="135">
        <f>'Нарххо 2024'!BM795</f>
        <v>0</v>
      </c>
      <c r="BN795" s="169">
        <f>'Нарххо 2024'!BN795</f>
        <v>10.95</v>
      </c>
    </row>
    <row r="796" spans="1:6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</row>
    <row r="797" spans="1:6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</row>
    <row r="798" spans="1:6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</row>
    <row r="799" spans="1:66" ht="18" x14ac:dyDescent="0.25">
      <c r="A799" s="285" t="s">
        <v>200</v>
      </c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285"/>
      <c r="AM799" s="285"/>
      <c r="AN799" s="285"/>
      <c r="AO799" s="285"/>
      <c r="AP799" s="285"/>
      <c r="AQ799" s="285"/>
      <c r="AR799" s="285"/>
      <c r="AS799" s="285"/>
      <c r="AT799" s="285"/>
      <c r="AU799" s="285"/>
      <c r="AV799" s="285"/>
      <c r="AW799" s="285"/>
      <c r="AX799" s="285"/>
      <c r="AY799" s="285"/>
      <c r="AZ799" s="285"/>
      <c r="BA799" s="285"/>
      <c r="BB799" s="285"/>
      <c r="BC799" s="285"/>
      <c r="BD799" s="285"/>
      <c r="BE799" s="285"/>
      <c r="BF799" s="285"/>
      <c r="BG799" s="285"/>
      <c r="BH799" s="285"/>
      <c r="BI799" s="285"/>
      <c r="BJ799" s="285"/>
      <c r="BK799" s="285"/>
      <c r="BL799" s="285"/>
      <c r="BM799" s="285"/>
      <c r="BN799" s="285"/>
    </row>
    <row r="800" spans="1:66" x14ac:dyDescent="0.3">
      <c r="A800" s="212"/>
      <c r="B800" s="257"/>
      <c r="C800" s="282" t="s">
        <v>215</v>
      </c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  <c r="AC800" s="283"/>
      <c r="AD800" s="283"/>
      <c r="AE800" s="283"/>
      <c r="AF800" s="283"/>
      <c r="AG800" s="283"/>
      <c r="AH800" s="283"/>
      <c r="AI800" s="283"/>
      <c r="AJ800" s="283"/>
      <c r="AK800" s="283"/>
      <c r="AL800" s="283"/>
      <c r="AM800" s="283"/>
      <c r="AN800" s="283"/>
      <c r="AO800" s="283"/>
      <c r="AP800" s="283"/>
      <c r="AQ800" s="283"/>
      <c r="AR800" s="283"/>
      <c r="AS800" s="283"/>
      <c r="AT800" s="283"/>
      <c r="AU800" s="283"/>
      <c r="AV800" s="283"/>
      <c r="AW800" s="283"/>
      <c r="AX800" s="283"/>
      <c r="AY800" s="283"/>
      <c r="AZ800" s="283"/>
      <c r="BA800" s="283"/>
      <c r="BB800" s="283"/>
      <c r="BC800" s="283"/>
      <c r="BD800" s="283"/>
      <c r="BE800" s="283"/>
      <c r="BF800" s="283"/>
      <c r="BG800" s="283"/>
      <c r="BH800" s="283"/>
      <c r="BI800" s="283"/>
      <c r="BJ800" s="283"/>
      <c r="BK800" s="283"/>
      <c r="BL800" s="283"/>
      <c r="BM800" s="283"/>
      <c r="BN800" s="284"/>
    </row>
    <row r="801" spans="1:66" ht="18.75" customHeight="1" x14ac:dyDescent="0.3">
      <c r="A801" s="218"/>
      <c r="B801" s="198"/>
      <c r="C801" s="276" t="s">
        <v>139</v>
      </c>
      <c r="D801" s="277"/>
      <c r="E801" s="277"/>
      <c r="F801" s="278"/>
      <c r="G801" s="272" t="s">
        <v>221</v>
      </c>
      <c r="H801" s="279" t="s">
        <v>139</v>
      </c>
      <c r="I801" s="280"/>
      <c r="J801" s="280"/>
      <c r="K801" s="281"/>
      <c r="L801" s="272" t="s">
        <v>221</v>
      </c>
      <c r="M801" s="279" t="s">
        <v>139</v>
      </c>
      <c r="N801" s="280"/>
      <c r="O801" s="280"/>
      <c r="P801" s="281"/>
      <c r="Q801" s="272" t="s">
        <v>221</v>
      </c>
      <c r="R801" s="279" t="s">
        <v>139</v>
      </c>
      <c r="S801" s="280"/>
      <c r="T801" s="280"/>
      <c r="U801" s="280"/>
      <c r="V801" s="281"/>
      <c r="W801" s="272" t="s">
        <v>221</v>
      </c>
      <c r="X801" s="279" t="s">
        <v>139</v>
      </c>
      <c r="Y801" s="280"/>
      <c r="Z801" s="280"/>
      <c r="AA801" s="281"/>
      <c r="AB801" s="272" t="s">
        <v>221</v>
      </c>
      <c r="AC801" s="279" t="s">
        <v>139</v>
      </c>
      <c r="AD801" s="280"/>
      <c r="AE801" s="280"/>
      <c r="AF801" s="281"/>
      <c r="AG801" s="272" t="s">
        <v>221</v>
      </c>
      <c r="AH801" s="279" t="s">
        <v>139</v>
      </c>
      <c r="AI801" s="280"/>
      <c r="AJ801" s="280"/>
      <c r="AK801" s="280"/>
      <c r="AL801" s="281"/>
      <c r="AM801" s="272" t="s">
        <v>221</v>
      </c>
      <c r="AN801" s="279" t="s">
        <v>139</v>
      </c>
      <c r="AO801" s="280"/>
      <c r="AP801" s="280"/>
      <c r="AQ801" s="281"/>
      <c r="AR801" s="272" t="s">
        <v>221</v>
      </c>
      <c r="AS801" s="279" t="s">
        <v>139</v>
      </c>
      <c r="AT801" s="280"/>
      <c r="AU801" s="280"/>
      <c r="AV801" s="280"/>
      <c r="AW801" s="256"/>
      <c r="AX801" s="272" t="s">
        <v>221</v>
      </c>
      <c r="AY801" s="279" t="s">
        <v>139</v>
      </c>
      <c r="AZ801" s="280"/>
      <c r="BA801" s="280"/>
      <c r="BB801" s="281"/>
      <c r="BC801" s="272" t="s">
        <v>221</v>
      </c>
      <c r="BD801" s="279" t="s">
        <v>139</v>
      </c>
      <c r="BE801" s="280"/>
      <c r="BF801" s="280"/>
      <c r="BG801" s="281"/>
      <c r="BH801" s="272" t="s">
        <v>221</v>
      </c>
      <c r="BI801" s="279" t="s">
        <v>139</v>
      </c>
      <c r="BJ801" s="280"/>
      <c r="BK801" s="280"/>
      <c r="BL801" s="280"/>
      <c r="BM801" s="281"/>
      <c r="BN801" s="272" t="s">
        <v>221</v>
      </c>
    </row>
    <row r="802" spans="1:66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3"/>
      <c r="H802" s="138" t="s">
        <v>141</v>
      </c>
      <c r="I802" s="138" t="s">
        <v>142</v>
      </c>
      <c r="J802" s="138" t="s">
        <v>143</v>
      </c>
      <c r="K802" s="138" t="s">
        <v>144</v>
      </c>
      <c r="L802" s="273"/>
      <c r="M802" s="138" t="s">
        <v>145</v>
      </c>
      <c r="N802" s="138" t="s">
        <v>146</v>
      </c>
      <c r="O802" s="138" t="s">
        <v>147</v>
      </c>
      <c r="P802" s="138" t="s">
        <v>148</v>
      </c>
      <c r="Q802" s="273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3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73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3"/>
    </row>
    <row r="803" spans="1:66" ht="18" x14ac:dyDescent="0.25">
      <c r="A803" s="274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</row>
    <row r="804" spans="1:66" ht="18" x14ac:dyDescent="0.25">
      <c r="A804" s="275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0</v>
      </c>
      <c r="BL804" s="135">
        <f>'Нарххо 2024'!BL804</f>
        <v>0</v>
      </c>
      <c r="BM804" s="135">
        <f>'Нарххо 2024'!BM804</f>
        <v>0</v>
      </c>
      <c r="BN804" s="169">
        <f>'Нарххо 2024'!BN804</f>
        <v>5</v>
      </c>
    </row>
    <row r="805" spans="1:66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0</v>
      </c>
      <c r="BL805" s="135">
        <f>'Нарххо 2024'!BL805</f>
        <v>0</v>
      </c>
      <c r="BM805" s="135">
        <f>'Нарххо 2024'!BM805</f>
        <v>0</v>
      </c>
      <c r="BN805" s="169">
        <f>'Нарххо 2024'!BN805</f>
        <v>4.25</v>
      </c>
    </row>
    <row r="806" spans="1:66" ht="18" x14ac:dyDescent="0.25">
      <c r="A806" s="274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</row>
    <row r="807" spans="1:66" ht="18" x14ac:dyDescent="0.25">
      <c r="A807" s="275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0</v>
      </c>
      <c r="BL807" s="135">
        <f>'Нарххо 2024'!BL807</f>
        <v>0</v>
      </c>
      <c r="BM807" s="135">
        <f>'Нарххо 2024'!BM807</f>
        <v>0</v>
      </c>
      <c r="BN807" s="169">
        <f>'Нарххо 2024'!BN807</f>
        <v>3.05</v>
      </c>
    </row>
    <row r="808" spans="1:66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0</v>
      </c>
      <c r="BL808" s="135">
        <f>'Нарххо 2024'!BL808</f>
        <v>0</v>
      </c>
      <c r="BM808" s="135">
        <f>'Нарххо 2024'!BM808</f>
        <v>0</v>
      </c>
      <c r="BN808" s="169">
        <f>'Нарххо 2024'!BN808</f>
        <v>2.8</v>
      </c>
    </row>
    <row r="809" spans="1:66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0</v>
      </c>
      <c r="BL809" s="135">
        <f>'Нарххо 2024'!BL809</f>
        <v>0</v>
      </c>
      <c r="BM809" s="135">
        <f>'Нарххо 2024'!BM809</f>
        <v>0</v>
      </c>
      <c r="BN809" s="169">
        <f>'Нарххо 2024'!BN809</f>
        <v>10</v>
      </c>
    </row>
    <row r="810" spans="1:66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0</v>
      </c>
      <c r="BL810" s="135">
        <f>'Нарххо 2024'!BL810</f>
        <v>0</v>
      </c>
      <c r="BM810" s="135">
        <f>'Нарххо 2024'!BM810</f>
        <v>0</v>
      </c>
      <c r="BN810" s="169">
        <f>'Нарххо 2024'!BN810</f>
        <v>11</v>
      </c>
    </row>
    <row r="811" spans="1:66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0</v>
      </c>
      <c r="BL811" s="135">
        <f>'Нарххо 2024'!BL811</f>
        <v>0</v>
      </c>
      <c r="BM811" s="135">
        <f>'Нарххо 2024'!BM811</f>
        <v>0</v>
      </c>
      <c r="BN811" s="169">
        <f>'Нарххо 2024'!BN811</f>
        <v>5</v>
      </c>
    </row>
    <row r="812" spans="1:66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0</v>
      </c>
      <c r="BL812" s="135">
        <f>'Нарххо 2024'!BL812</f>
        <v>0</v>
      </c>
      <c r="BM812" s="135">
        <f>'Нарххо 2024'!BM812</f>
        <v>0</v>
      </c>
      <c r="BN812" s="169">
        <f>'Нарххо 2024'!BN812</f>
        <v>16</v>
      </c>
    </row>
    <row r="813" spans="1:66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0</v>
      </c>
      <c r="BL813" s="135">
        <f>'Нарххо 2024'!BL813</f>
        <v>0</v>
      </c>
      <c r="BM813" s="135">
        <f>'Нарххо 2024'!BM813</f>
        <v>0</v>
      </c>
      <c r="BN813" s="169">
        <f>'Нарххо 2024'!BN813</f>
        <v>16</v>
      </c>
    </row>
    <row r="814" spans="1:66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0</v>
      </c>
      <c r="BL814" s="135">
        <f>'Нарххо 2024'!BL814</f>
        <v>0</v>
      </c>
      <c r="BM814" s="135">
        <f>'Нарххо 2024'!BM814</f>
        <v>0</v>
      </c>
      <c r="BN814" s="169">
        <f>'Нарххо 2024'!BN814</f>
        <v>17</v>
      </c>
    </row>
    <row r="815" spans="1:66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0</v>
      </c>
      <c r="BL815" s="135">
        <f>'Нарххо 2024'!BL815</f>
        <v>0</v>
      </c>
      <c r="BM815" s="135">
        <f>'Нарххо 2024'!BM815</f>
        <v>0</v>
      </c>
      <c r="BN815" s="169">
        <f>'Нарххо 2024'!BN815</f>
        <v>87</v>
      </c>
    </row>
    <row r="816" spans="1:66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0</v>
      </c>
      <c r="BL816" s="135">
        <f>'Нарххо 2024'!BL816</f>
        <v>0</v>
      </c>
      <c r="BM816" s="135">
        <f>'Нарххо 2024'!BM816</f>
        <v>0</v>
      </c>
      <c r="BN816" s="169">
        <f>'Нарххо 2024'!BN816</f>
        <v>88</v>
      </c>
    </row>
    <row r="817" spans="1:66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0</v>
      </c>
      <c r="BL817" s="135">
        <f>'Нарххо 2024'!BL817</f>
        <v>0</v>
      </c>
      <c r="BM817" s="135">
        <f>'Нарххо 2024'!BM817</f>
        <v>0</v>
      </c>
      <c r="BN817" s="169">
        <f>'Нарххо 2024'!BN817</f>
        <v>6</v>
      </c>
    </row>
    <row r="818" spans="1:66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0</v>
      </c>
      <c r="BL818" s="135">
        <f>'Нарххо 2024'!BL818</f>
        <v>0</v>
      </c>
      <c r="BM818" s="135">
        <f>'Нарххо 2024'!BM818</f>
        <v>0</v>
      </c>
      <c r="BN818" s="169">
        <f>'Нарххо 2024'!BN818</f>
        <v>12</v>
      </c>
    </row>
    <row r="819" spans="1:66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0</v>
      </c>
      <c r="BL819" s="135">
        <f>'Нарххо 2024'!BL819</f>
        <v>0</v>
      </c>
      <c r="BM819" s="135">
        <f>'Нарххо 2024'!BM819</f>
        <v>0</v>
      </c>
      <c r="BN819" s="169">
        <f>'Нарххо 2024'!BN819</f>
        <v>10.5</v>
      </c>
    </row>
    <row r="820" spans="1:66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0</v>
      </c>
      <c r="BL820" s="135">
        <f>'Нарххо 2024'!BL820</f>
        <v>0</v>
      </c>
      <c r="BM820" s="135">
        <f>'Нарххо 2024'!BM820</f>
        <v>0</v>
      </c>
      <c r="BN820" s="169">
        <f>'Нарххо 2024'!BN820</f>
        <v>45</v>
      </c>
    </row>
    <row r="821" spans="1:66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0</v>
      </c>
      <c r="BL821" s="135">
        <f>'Нарххо 2024'!BL821</f>
        <v>0</v>
      </c>
      <c r="BM821" s="135">
        <f>'Нарххо 2024'!BM821</f>
        <v>0</v>
      </c>
      <c r="BN821" s="169">
        <f>'Нарххо 2024'!BN821</f>
        <v>40</v>
      </c>
    </row>
    <row r="822" spans="1:66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0</v>
      </c>
      <c r="BL822" s="135">
        <f>'Нарххо 2024'!BL822</f>
        <v>0</v>
      </c>
      <c r="BM822" s="135">
        <f>'Нарххо 2024'!BM822</f>
        <v>0</v>
      </c>
      <c r="BN822" s="169">
        <f>'Нарххо 2024'!BN822</f>
        <v>5.35</v>
      </c>
    </row>
    <row r="823" spans="1:66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0</v>
      </c>
      <c r="BL823" s="135">
        <f>'Нарххо 2024'!BL823</f>
        <v>0</v>
      </c>
      <c r="BM823" s="135">
        <f>'Нарххо 2024'!BM823</f>
        <v>0</v>
      </c>
      <c r="BN823" s="169">
        <f>'Нарххо 2024'!BN823</f>
        <v>4.4000000000000004</v>
      </c>
    </row>
    <row r="824" spans="1:66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0</v>
      </c>
      <c r="BL824" s="135">
        <f>'Нарххо 2024'!BL824</f>
        <v>0</v>
      </c>
      <c r="BM824" s="135">
        <f>'Нарххо 2024'!BM824</f>
        <v>0</v>
      </c>
      <c r="BN824" s="169">
        <f>'Нарххо 2024'!BN824</f>
        <v>3.3</v>
      </c>
    </row>
    <row r="825" spans="1:66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0</v>
      </c>
      <c r="BL825" s="135">
        <f>'Нарххо 2024'!BL825</f>
        <v>0</v>
      </c>
      <c r="BM825" s="135">
        <f>'Нарххо 2024'!BM825</f>
        <v>0</v>
      </c>
      <c r="BN825" s="169">
        <f>'Нарххо 2024'!BN825</f>
        <v>18</v>
      </c>
    </row>
    <row r="826" spans="1:66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0</v>
      </c>
      <c r="BL826" s="135">
        <f>'Нарххо 2024'!BL826</f>
        <v>0</v>
      </c>
      <c r="BM826" s="135">
        <f>'Нарххо 2024'!BM826</f>
        <v>0</v>
      </c>
      <c r="BN826" s="169">
        <f>'Нарххо 2024'!BN826</f>
        <v>20</v>
      </c>
    </row>
    <row r="827" spans="1:66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0</v>
      </c>
      <c r="BL827" s="135">
        <f>'Нарххо 2024'!BL827</f>
        <v>0</v>
      </c>
      <c r="BM827" s="135">
        <f>'Нарххо 2024'!BM827</f>
        <v>0</v>
      </c>
      <c r="BN827" s="169">
        <f>'Нарххо 2024'!BN827</f>
        <v>17</v>
      </c>
    </row>
    <row r="828" spans="1:66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0</v>
      </c>
      <c r="BL828" s="135">
        <f>'Нарххо 2024'!BL828</f>
        <v>0</v>
      </c>
      <c r="BM828" s="135">
        <f>'Нарххо 2024'!BM828</f>
        <v>0</v>
      </c>
      <c r="BN828" s="169">
        <f>'Нарххо 2024'!BN828</f>
        <v>5</v>
      </c>
    </row>
    <row r="829" spans="1:66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0</v>
      </c>
      <c r="BL829" s="135">
        <f>'Нарххо 2024'!BL829</f>
        <v>0</v>
      </c>
      <c r="BM829" s="135">
        <f>'Нарххо 2024'!BM829</f>
        <v>0</v>
      </c>
      <c r="BN829" s="169">
        <f>'Нарххо 2024'!BN829</f>
        <v>4</v>
      </c>
    </row>
    <row r="830" spans="1:66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0</v>
      </c>
      <c r="BL830" s="135">
        <f>'Нарххо 2024'!BL830</f>
        <v>0</v>
      </c>
      <c r="BM830" s="135">
        <f>'Нарххо 2024'!BM830</f>
        <v>0</v>
      </c>
      <c r="BN830" s="169">
        <f>'Нарххо 2024'!BN830</f>
        <v>48</v>
      </c>
    </row>
    <row r="831" spans="1:66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0</v>
      </c>
      <c r="BL831" s="135">
        <f>'Нарххо 2024'!BL831</f>
        <v>0</v>
      </c>
      <c r="BM831" s="135">
        <f>'Нарххо 2024'!BM831</f>
        <v>0</v>
      </c>
      <c r="BN831" s="169">
        <f>'Нарххо 2024'!BN831</f>
        <v>8.5</v>
      </c>
    </row>
    <row r="832" spans="1:66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0</v>
      </c>
      <c r="BL832" s="135">
        <f>'Нарххо 2024'!BL832</f>
        <v>0</v>
      </c>
      <c r="BM832" s="135">
        <f>'Нарххо 2024'!BM832</f>
        <v>0</v>
      </c>
      <c r="BN832" s="169">
        <f>'Нарххо 2024'!BN832</f>
        <v>10.5</v>
      </c>
    </row>
    <row r="833" spans="1:66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0</v>
      </c>
      <c r="BL833" s="135">
        <f>'Нарххо 2024'!BL833</f>
        <v>0</v>
      </c>
      <c r="BM833" s="135">
        <f>'Нарххо 2024'!BM833</f>
        <v>0</v>
      </c>
      <c r="BN833" s="169">
        <f>'Нарххо 2024'!BN833</f>
        <v>10.5</v>
      </c>
    </row>
    <row r="834" spans="1:66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</row>
    <row r="835" spans="1:66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0</v>
      </c>
      <c r="BL835" s="135">
        <f>'Нарххо 2024'!BL835</f>
        <v>0</v>
      </c>
      <c r="BM835" s="135">
        <f>'Нарххо 2024'!BM835</f>
        <v>0</v>
      </c>
      <c r="BN835" s="169">
        <f>'Нарххо 2024'!BN835</f>
        <v>10.85</v>
      </c>
    </row>
    <row r="836" spans="1:66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0</v>
      </c>
      <c r="BL836" s="135">
        <f>'Нарххо 2024'!BL836</f>
        <v>0</v>
      </c>
      <c r="BM836" s="135">
        <f>'Нарххо 2024'!BM836</f>
        <v>0</v>
      </c>
      <c r="BN836" s="169">
        <f>'Нарххо 2024'!BN836</f>
        <v>10.95</v>
      </c>
    </row>
    <row r="837" spans="1:6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</row>
    <row r="838" spans="1:6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</row>
    <row r="839" spans="1:6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</row>
    <row r="840" spans="1:66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</row>
    <row r="841" spans="1:66" ht="18" x14ac:dyDescent="0.25">
      <c r="A841" s="285" t="s">
        <v>200</v>
      </c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285"/>
      <c r="AM841" s="285"/>
      <c r="AN841" s="285"/>
      <c r="AO841" s="285"/>
      <c r="AP841" s="285"/>
      <c r="AQ841" s="285"/>
      <c r="AR841" s="285"/>
      <c r="AS841" s="285"/>
      <c r="AT841" s="285"/>
      <c r="AU841" s="285"/>
      <c r="AV841" s="285"/>
      <c r="AW841" s="285"/>
      <c r="AX841" s="285"/>
      <c r="AY841" s="285"/>
      <c r="AZ841" s="285"/>
      <c r="BA841" s="285"/>
      <c r="BB841" s="285"/>
      <c r="BC841" s="285"/>
      <c r="BD841" s="285"/>
      <c r="BE841" s="285"/>
      <c r="BF841" s="285"/>
      <c r="BG841" s="285"/>
      <c r="BH841" s="285"/>
      <c r="BI841" s="285"/>
      <c r="BJ841" s="285"/>
      <c r="BK841" s="285"/>
      <c r="BL841" s="285"/>
      <c r="BM841" s="285"/>
      <c r="BN841" s="285"/>
    </row>
    <row r="842" spans="1:66" x14ac:dyDescent="0.3">
      <c r="A842" s="212"/>
      <c r="B842" s="257"/>
      <c r="C842" s="282" t="s">
        <v>216</v>
      </c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  <c r="AC842" s="283"/>
      <c r="AD842" s="283"/>
      <c r="AE842" s="283"/>
      <c r="AF842" s="283"/>
      <c r="AG842" s="283"/>
      <c r="AH842" s="283"/>
      <c r="AI842" s="283"/>
      <c r="AJ842" s="283"/>
      <c r="AK842" s="283"/>
      <c r="AL842" s="283"/>
      <c r="AM842" s="283"/>
      <c r="AN842" s="283"/>
      <c r="AO842" s="283"/>
      <c r="AP842" s="283"/>
      <c r="AQ842" s="283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4"/>
    </row>
    <row r="843" spans="1:66" ht="18.75" customHeight="1" x14ac:dyDescent="0.3">
      <c r="A843" s="218"/>
      <c r="B843" s="198"/>
      <c r="C843" s="276" t="s">
        <v>139</v>
      </c>
      <c r="D843" s="277"/>
      <c r="E843" s="277"/>
      <c r="F843" s="278"/>
      <c r="G843" s="272" t="s">
        <v>221</v>
      </c>
      <c r="H843" s="279" t="s">
        <v>139</v>
      </c>
      <c r="I843" s="280"/>
      <c r="J843" s="280"/>
      <c r="K843" s="281"/>
      <c r="L843" s="272" t="s">
        <v>221</v>
      </c>
      <c r="M843" s="279" t="s">
        <v>139</v>
      </c>
      <c r="N843" s="280"/>
      <c r="O843" s="280"/>
      <c r="P843" s="281"/>
      <c r="Q843" s="272" t="s">
        <v>221</v>
      </c>
      <c r="R843" s="279" t="s">
        <v>139</v>
      </c>
      <c r="S843" s="280"/>
      <c r="T843" s="280"/>
      <c r="U843" s="280"/>
      <c r="V843" s="281"/>
      <c r="W843" s="272" t="s">
        <v>221</v>
      </c>
      <c r="X843" s="279" t="s">
        <v>139</v>
      </c>
      <c r="Y843" s="280"/>
      <c r="Z843" s="280"/>
      <c r="AA843" s="281"/>
      <c r="AB843" s="272" t="s">
        <v>221</v>
      </c>
      <c r="AC843" s="279" t="s">
        <v>139</v>
      </c>
      <c r="AD843" s="280"/>
      <c r="AE843" s="280"/>
      <c r="AF843" s="281"/>
      <c r="AG843" s="272" t="s">
        <v>221</v>
      </c>
      <c r="AH843" s="279" t="s">
        <v>139</v>
      </c>
      <c r="AI843" s="280"/>
      <c r="AJ843" s="280"/>
      <c r="AK843" s="280"/>
      <c r="AL843" s="281"/>
      <c r="AM843" s="272" t="s">
        <v>221</v>
      </c>
      <c r="AN843" s="279" t="s">
        <v>139</v>
      </c>
      <c r="AO843" s="280"/>
      <c r="AP843" s="280"/>
      <c r="AQ843" s="281"/>
      <c r="AR843" s="272" t="s">
        <v>221</v>
      </c>
      <c r="AS843" s="279" t="s">
        <v>139</v>
      </c>
      <c r="AT843" s="280"/>
      <c r="AU843" s="280"/>
      <c r="AV843" s="280"/>
      <c r="AW843" s="256"/>
      <c r="AX843" s="272" t="s">
        <v>221</v>
      </c>
      <c r="AY843" s="279" t="s">
        <v>139</v>
      </c>
      <c r="AZ843" s="280"/>
      <c r="BA843" s="280"/>
      <c r="BB843" s="281"/>
      <c r="BC843" s="272" t="s">
        <v>221</v>
      </c>
      <c r="BD843" s="279" t="s">
        <v>139</v>
      </c>
      <c r="BE843" s="280"/>
      <c r="BF843" s="280"/>
      <c r="BG843" s="281"/>
      <c r="BH843" s="272" t="s">
        <v>221</v>
      </c>
      <c r="BI843" s="279" t="s">
        <v>139</v>
      </c>
      <c r="BJ843" s="280"/>
      <c r="BK843" s="280"/>
      <c r="BL843" s="280"/>
      <c r="BM843" s="281"/>
      <c r="BN843" s="272" t="s">
        <v>221</v>
      </c>
    </row>
    <row r="844" spans="1:66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3"/>
      <c r="H844" s="138" t="s">
        <v>141</v>
      </c>
      <c r="I844" s="138" t="s">
        <v>142</v>
      </c>
      <c r="J844" s="138" t="s">
        <v>143</v>
      </c>
      <c r="K844" s="138" t="s">
        <v>144</v>
      </c>
      <c r="L844" s="273"/>
      <c r="M844" s="138" t="s">
        <v>145</v>
      </c>
      <c r="N844" s="138" t="s">
        <v>146</v>
      </c>
      <c r="O844" s="138" t="s">
        <v>147</v>
      </c>
      <c r="P844" s="138" t="s">
        <v>148</v>
      </c>
      <c r="Q844" s="273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3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73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3"/>
    </row>
    <row r="845" spans="1:66" ht="18" x14ac:dyDescent="0.25">
      <c r="A845" s="274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</row>
    <row r="846" spans="1:66" ht="18" x14ac:dyDescent="0.25">
      <c r="A846" s="275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0</v>
      </c>
      <c r="BL846" s="135">
        <f>'Нарххо 2024'!BL846</f>
        <v>0</v>
      </c>
      <c r="BM846" s="135">
        <f>'Нарххо 2024'!BM846</f>
        <v>0</v>
      </c>
      <c r="BN846" s="169">
        <f>'Нарххо 2024'!BN846</f>
        <v>4.75</v>
      </c>
    </row>
    <row r="847" spans="1:66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0</v>
      </c>
      <c r="BL847" s="135">
        <f>'Нарххо 2024'!BL847</f>
        <v>0</v>
      </c>
      <c r="BM847" s="135">
        <f>'Нарххо 2024'!BM847</f>
        <v>0</v>
      </c>
      <c r="BN847" s="169">
        <f>'Нарххо 2024'!BN847</f>
        <v>3.15</v>
      </c>
    </row>
    <row r="848" spans="1:66" ht="18" x14ac:dyDescent="0.25">
      <c r="A848" s="274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</row>
    <row r="849" spans="1:66" ht="18" x14ac:dyDescent="0.25">
      <c r="A849" s="275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0</v>
      </c>
      <c r="BL849" s="135">
        <f>'Нарххо 2024'!BL849</f>
        <v>0</v>
      </c>
      <c r="BM849" s="135">
        <f>'Нарххо 2024'!BM849</f>
        <v>0</v>
      </c>
      <c r="BN849" s="169">
        <f>'Нарххо 2024'!BN849</f>
        <v>2.85</v>
      </c>
    </row>
    <row r="850" spans="1:66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0</v>
      </c>
      <c r="BL850" s="135">
        <f>'Нарххо 2024'!BL850</f>
        <v>0</v>
      </c>
      <c r="BM850" s="135">
        <f>'Нарххо 2024'!BM850</f>
        <v>0</v>
      </c>
      <c r="BN850" s="169">
        <f>'Нарххо 2024'!BN850</f>
        <v>3.15</v>
      </c>
    </row>
    <row r="851" spans="1:66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0</v>
      </c>
      <c r="BL851" s="135">
        <f>'Нарххо 2024'!BL851</f>
        <v>0</v>
      </c>
      <c r="BM851" s="135">
        <f>'Нарххо 2024'!BM851</f>
        <v>0</v>
      </c>
      <c r="BN851" s="169">
        <f>'Нарххо 2024'!BN851</f>
        <v>10.75</v>
      </c>
    </row>
    <row r="852" spans="1:66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0</v>
      </c>
      <c r="BL852" s="135">
        <f>'Нарххо 2024'!BL852</f>
        <v>0</v>
      </c>
      <c r="BM852" s="135">
        <f>'Нарххо 2024'!BM852</f>
        <v>0</v>
      </c>
      <c r="BN852" s="169">
        <f>'Нарххо 2024'!BN852</f>
        <v>11.5</v>
      </c>
    </row>
    <row r="853" spans="1:66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0</v>
      </c>
      <c r="BL853" s="135">
        <f>'Нарххо 2024'!BL853</f>
        <v>0</v>
      </c>
      <c r="BM853" s="135">
        <f>'Нарххо 2024'!BM853</f>
        <v>0</v>
      </c>
      <c r="BN853" s="169">
        <f>'Нарххо 2024'!BN853</f>
        <v>6</v>
      </c>
    </row>
    <row r="854" spans="1:66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0</v>
      </c>
      <c r="BL854" s="135">
        <f>'Нарххо 2024'!BL854</f>
        <v>0</v>
      </c>
      <c r="BM854" s="135">
        <f>'Нарххо 2024'!BM854</f>
        <v>0</v>
      </c>
      <c r="BN854" s="169">
        <f>'Нарххо 2024'!BN854</f>
        <v>15</v>
      </c>
    </row>
    <row r="855" spans="1:66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0</v>
      </c>
      <c r="BL855" s="135">
        <f>'Нарххо 2024'!BL855</f>
        <v>0</v>
      </c>
      <c r="BM855" s="135">
        <f>'Нарххо 2024'!BM855</f>
        <v>0</v>
      </c>
      <c r="BN855" s="169">
        <f>'Нарххо 2024'!BN855</f>
        <v>16</v>
      </c>
    </row>
    <row r="856" spans="1:66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0</v>
      </c>
      <c r="BL856" s="135">
        <f>'Нарххо 2024'!BL856</f>
        <v>0</v>
      </c>
      <c r="BM856" s="135">
        <f>'Нарххо 2024'!BM856</f>
        <v>0</v>
      </c>
      <c r="BN856" s="169">
        <f>'Нарххо 2024'!BN856</f>
        <v>18</v>
      </c>
    </row>
    <row r="857" spans="1:66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0</v>
      </c>
      <c r="BL857" s="135">
        <f>'Нарххо 2024'!BL857</f>
        <v>0</v>
      </c>
      <c r="BM857" s="135">
        <f>'Нарххо 2024'!BM857</f>
        <v>0</v>
      </c>
      <c r="BN857" s="169">
        <f>'Нарххо 2024'!BN857</f>
        <v>90</v>
      </c>
    </row>
    <row r="858" spans="1:66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0</v>
      </c>
      <c r="BL858" s="135">
        <f>'Нарххо 2024'!BL858</f>
        <v>0</v>
      </c>
      <c r="BM858" s="135">
        <f>'Нарххо 2024'!BM858</f>
        <v>0</v>
      </c>
      <c r="BN858" s="169">
        <f>'Нарххо 2024'!BN858</f>
        <v>95</v>
      </c>
    </row>
    <row r="859" spans="1:66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0</v>
      </c>
      <c r="BL859" s="135">
        <f>'Нарххо 2024'!BL859</f>
        <v>0</v>
      </c>
      <c r="BM859" s="135">
        <f>'Нарххо 2024'!BM859</f>
        <v>0</v>
      </c>
      <c r="BN859" s="169">
        <f>'Нарххо 2024'!BN859</f>
        <v>5</v>
      </c>
    </row>
    <row r="860" spans="1:66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0</v>
      </c>
      <c r="BL860" s="135">
        <f>'Нарххо 2024'!BL860</f>
        <v>0</v>
      </c>
      <c r="BM860" s="135">
        <f>'Нарххо 2024'!BM860</f>
        <v>0</v>
      </c>
      <c r="BN860" s="169">
        <f>'Нарххо 2024'!BN860</f>
        <v>11</v>
      </c>
    </row>
    <row r="861" spans="1:66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0</v>
      </c>
      <c r="BL861" s="135">
        <f>'Нарххо 2024'!BL861</f>
        <v>0</v>
      </c>
      <c r="BM861" s="135">
        <f>'Нарххо 2024'!BM861</f>
        <v>0</v>
      </c>
      <c r="BN861" s="169">
        <f>'Нарххо 2024'!BN861</f>
        <v>11.5</v>
      </c>
    </row>
    <row r="862" spans="1:66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0</v>
      </c>
      <c r="BL862" s="135">
        <f>'Нарххо 2024'!BL862</f>
        <v>0</v>
      </c>
      <c r="BM862" s="135">
        <f>'Нарххо 2024'!BM862</f>
        <v>0</v>
      </c>
      <c r="BN862" s="169">
        <f>'Нарххо 2024'!BN862</f>
        <v>28</v>
      </c>
    </row>
    <row r="863" spans="1:66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0</v>
      </c>
      <c r="BL863" s="135">
        <f>'Нарххо 2024'!BL863</f>
        <v>0</v>
      </c>
      <c r="BM863" s="135">
        <f>'Нарххо 2024'!BM863</f>
        <v>0</v>
      </c>
      <c r="BN863" s="169">
        <f>'Нарххо 2024'!BN863</f>
        <v>30</v>
      </c>
    </row>
    <row r="864" spans="1:66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0</v>
      </c>
      <c r="BL864" s="135">
        <f>'Нарххо 2024'!BL864</f>
        <v>0</v>
      </c>
      <c r="BM864" s="135">
        <f>'Нарххо 2024'!BM864</f>
        <v>0</v>
      </c>
      <c r="BN864" s="169">
        <f>'Нарххо 2024'!BN864</f>
        <v>5</v>
      </c>
    </row>
    <row r="865" spans="1:66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0</v>
      </c>
      <c r="BL865" s="135">
        <f>'Нарххо 2024'!BL865</f>
        <v>0</v>
      </c>
      <c r="BM865" s="135">
        <f>'Нарххо 2024'!BM865</f>
        <v>0</v>
      </c>
      <c r="BN865" s="169">
        <f>'Нарххо 2024'!BN865</f>
        <v>4.2</v>
      </c>
    </row>
    <row r="866" spans="1:66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0</v>
      </c>
      <c r="BL866" s="135">
        <f>'Нарххо 2024'!BL866</f>
        <v>0</v>
      </c>
      <c r="BM866" s="135">
        <f>'Нарххо 2024'!BM866</f>
        <v>0</v>
      </c>
      <c r="BN866" s="169">
        <f>'Нарххо 2024'!BN866</f>
        <v>3.5</v>
      </c>
    </row>
    <row r="867" spans="1:66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0</v>
      </c>
      <c r="BL867" s="135">
        <f>'Нарххо 2024'!BL867</f>
        <v>0</v>
      </c>
      <c r="BM867" s="135">
        <f>'Нарххо 2024'!BM867</f>
        <v>0</v>
      </c>
      <c r="BN867" s="169">
        <f>'Нарххо 2024'!BN867</f>
        <v>17</v>
      </c>
    </row>
    <row r="868" spans="1:66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0</v>
      </c>
      <c r="BL868" s="135">
        <f>'Нарххо 2024'!BL868</f>
        <v>0</v>
      </c>
      <c r="BM868" s="135">
        <f>'Нарххо 2024'!BM868</f>
        <v>0</v>
      </c>
      <c r="BN868" s="169">
        <f>'Нарххо 2024'!BN868</f>
        <v>17</v>
      </c>
    </row>
    <row r="869" spans="1:66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0</v>
      </c>
      <c r="BL869" s="135">
        <f>'Нарххо 2024'!BL869</f>
        <v>0</v>
      </c>
      <c r="BM869" s="135">
        <f>'Нарххо 2024'!BM869</f>
        <v>0</v>
      </c>
      <c r="BN869" s="169">
        <f>'Нарххо 2024'!BN869</f>
        <v>16</v>
      </c>
    </row>
    <row r="870" spans="1:66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0</v>
      </c>
      <c r="BL870" s="135">
        <f>'Нарххо 2024'!BL870</f>
        <v>0</v>
      </c>
      <c r="BM870" s="135">
        <f>'Нарххо 2024'!BM870</f>
        <v>0</v>
      </c>
      <c r="BN870" s="169">
        <f>'Нарххо 2024'!BN870</f>
        <v>3.5</v>
      </c>
    </row>
    <row r="871" spans="1:66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0</v>
      </c>
      <c r="BL871" s="135">
        <f>'Нарххо 2024'!BL871</f>
        <v>0</v>
      </c>
      <c r="BM871" s="135">
        <f>'Нарххо 2024'!BM871</f>
        <v>0</v>
      </c>
      <c r="BN871" s="169">
        <f>'Нарххо 2024'!BN871</f>
        <v>2</v>
      </c>
    </row>
    <row r="872" spans="1:66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0</v>
      </c>
      <c r="BL872" s="135">
        <f>'Нарххо 2024'!BL872</f>
        <v>0</v>
      </c>
      <c r="BM872" s="135">
        <f>'Нарххо 2024'!BM872</f>
        <v>0</v>
      </c>
      <c r="BN872" s="169">
        <f>'Нарххо 2024'!BN872</f>
        <v>40</v>
      </c>
    </row>
    <row r="873" spans="1:66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0</v>
      </c>
      <c r="BL873" s="135">
        <f>'Нарххо 2024'!BL873</f>
        <v>0</v>
      </c>
      <c r="BM873" s="135">
        <f>'Нарххо 2024'!BM873</f>
        <v>0</v>
      </c>
      <c r="BN873" s="169">
        <f>'Нарххо 2024'!BN873</f>
        <v>8.5500000000000007</v>
      </c>
    </row>
    <row r="874" spans="1:66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0</v>
      </c>
      <c r="BL874" s="135">
        <f>'Нарххо 2024'!BL874</f>
        <v>0</v>
      </c>
      <c r="BM874" s="135">
        <f>'Нарххо 2024'!BM874</f>
        <v>0</v>
      </c>
      <c r="BN874" s="169">
        <f>'Нарххо 2024'!BN874</f>
        <v>10.4</v>
      </c>
    </row>
    <row r="875" spans="1:66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0</v>
      </c>
      <c r="BL875" s="135">
        <f>'Нарххо 2024'!BL875</f>
        <v>0</v>
      </c>
      <c r="BM875" s="135">
        <f>'Нарххо 2024'!BM875</f>
        <v>0</v>
      </c>
      <c r="BN875" s="169">
        <f>'Нарххо 2024'!BN875</f>
        <v>11.4</v>
      </c>
    </row>
    <row r="876" spans="1:66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</row>
    <row r="877" spans="1:66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0</v>
      </c>
      <c r="BL877" s="135">
        <f>'Нарххо 2024'!BL877</f>
        <v>0</v>
      </c>
      <c r="BM877" s="135">
        <f>'Нарххо 2024'!BM877</f>
        <v>0</v>
      </c>
      <c r="BN877" s="169">
        <f>'Нарххо 2024'!BN877</f>
        <v>10.85</v>
      </c>
    </row>
    <row r="878" spans="1:66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0</v>
      </c>
      <c r="BL878" s="135">
        <f>'Нарххо 2024'!BL878</f>
        <v>0</v>
      </c>
      <c r="BM878" s="135">
        <f>'Нарххо 2024'!BM878</f>
        <v>0</v>
      </c>
      <c r="BN878" s="169">
        <f>'Нарххо 2024'!BN878</f>
        <v>10.95</v>
      </c>
    </row>
    <row r="879" spans="1:6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</row>
    <row r="880" spans="1:6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</row>
    <row r="881" spans="1:6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</row>
    <row r="882" spans="1:6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</row>
    <row r="883" spans="1:66" ht="18" x14ac:dyDescent="0.25">
      <c r="A883" s="285" t="s">
        <v>200</v>
      </c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5"/>
      <c r="AU883" s="285"/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5"/>
      <c r="BI883" s="285"/>
      <c r="BJ883" s="285"/>
      <c r="BK883" s="285"/>
      <c r="BL883" s="285"/>
      <c r="BM883" s="285"/>
      <c r="BN883" s="285"/>
    </row>
    <row r="884" spans="1:66" x14ac:dyDescent="0.3">
      <c r="A884" s="212"/>
      <c r="B884" s="257"/>
      <c r="C884" s="282" t="s">
        <v>157</v>
      </c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  <c r="AC884" s="283"/>
      <c r="AD884" s="283"/>
      <c r="AE884" s="283"/>
      <c r="AF884" s="283"/>
      <c r="AG884" s="283"/>
      <c r="AH884" s="283"/>
      <c r="AI884" s="283"/>
      <c r="AJ884" s="283"/>
      <c r="AK884" s="283"/>
      <c r="AL884" s="283"/>
      <c r="AM884" s="283"/>
      <c r="AN884" s="283"/>
      <c r="AO884" s="283"/>
      <c r="AP884" s="283"/>
      <c r="AQ884" s="283"/>
      <c r="AR884" s="283"/>
      <c r="AS884" s="283"/>
      <c r="AT884" s="283"/>
      <c r="AU884" s="283"/>
      <c r="AV884" s="283"/>
      <c r="AW884" s="283"/>
      <c r="AX884" s="283"/>
      <c r="AY884" s="283"/>
      <c r="AZ884" s="283"/>
      <c r="BA884" s="283"/>
      <c r="BB884" s="283"/>
      <c r="BC884" s="283"/>
      <c r="BD884" s="283"/>
      <c r="BE884" s="283"/>
      <c r="BF884" s="283"/>
      <c r="BG884" s="283"/>
      <c r="BH884" s="283"/>
      <c r="BI884" s="283"/>
      <c r="BJ884" s="283"/>
      <c r="BK884" s="283"/>
      <c r="BL884" s="283"/>
      <c r="BM884" s="283"/>
      <c r="BN884" s="284"/>
    </row>
    <row r="885" spans="1:66" ht="18.75" customHeight="1" x14ac:dyDescent="0.3">
      <c r="A885" s="218"/>
      <c r="B885" s="198"/>
      <c r="C885" s="276" t="s">
        <v>139</v>
      </c>
      <c r="D885" s="277"/>
      <c r="E885" s="277"/>
      <c r="F885" s="278"/>
      <c r="G885" s="272" t="s">
        <v>221</v>
      </c>
      <c r="H885" s="279" t="s">
        <v>139</v>
      </c>
      <c r="I885" s="280"/>
      <c r="J885" s="280"/>
      <c r="K885" s="281"/>
      <c r="L885" s="272" t="s">
        <v>221</v>
      </c>
      <c r="M885" s="279" t="s">
        <v>139</v>
      </c>
      <c r="N885" s="280"/>
      <c r="O885" s="280"/>
      <c r="P885" s="281"/>
      <c r="Q885" s="272" t="s">
        <v>221</v>
      </c>
      <c r="R885" s="279" t="s">
        <v>139</v>
      </c>
      <c r="S885" s="280"/>
      <c r="T885" s="280"/>
      <c r="U885" s="280"/>
      <c r="V885" s="281"/>
      <c r="W885" s="272" t="s">
        <v>221</v>
      </c>
      <c r="X885" s="279" t="s">
        <v>139</v>
      </c>
      <c r="Y885" s="280"/>
      <c r="Z885" s="280"/>
      <c r="AA885" s="281"/>
      <c r="AB885" s="272" t="s">
        <v>221</v>
      </c>
      <c r="AC885" s="279" t="s">
        <v>139</v>
      </c>
      <c r="AD885" s="280"/>
      <c r="AE885" s="280"/>
      <c r="AF885" s="281"/>
      <c r="AG885" s="272" t="s">
        <v>221</v>
      </c>
      <c r="AH885" s="279" t="s">
        <v>139</v>
      </c>
      <c r="AI885" s="280"/>
      <c r="AJ885" s="280"/>
      <c r="AK885" s="280"/>
      <c r="AL885" s="281"/>
      <c r="AM885" s="272" t="s">
        <v>221</v>
      </c>
      <c r="AN885" s="279" t="s">
        <v>139</v>
      </c>
      <c r="AO885" s="280"/>
      <c r="AP885" s="280"/>
      <c r="AQ885" s="281"/>
      <c r="AR885" s="272" t="s">
        <v>221</v>
      </c>
      <c r="AS885" s="279" t="s">
        <v>139</v>
      </c>
      <c r="AT885" s="280"/>
      <c r="AU885" s="280"/>
      <c r="AV885" s="280"/>
      <c r="AW885" s="256"/>
      <c r="AX885" s="272" t="s">
        <v>221</v>
      </c>
      <c r="AY885" s="279" t="s">
        <v>139</v>
      </c>
      <c r="AZ885" s="280"/>
      <c r="BA885" s="280"/>
      <c r="BB885" s="281"/>
      <c r="BC885" s="272" t="s">
        <v>221</v>
      </c>
      <c r="BD885" s="279" t="s">
        <v>139</v>
      </c>
      <c r="BE885" s="280"/>
      <c r="BF885" s="280"/>
      <c r="BG885" s="281"/>
      <c r="BH885" s="272" t="s">
        <v>221</v>
      </c>
      <c r="BI885" s="279" t="s">
        <v>139</v>
      </c>
      <c r="BJ885" s="280"/>
      <c r="BK885" s="280"/>
      <c r="BL885" s="280"/>
      <c r="BM885" s="281"/>
      <c r="BN885" s="272" t="s">
        <v>221</v>
      </c>
    </row>
    <row r="886" spans="1:66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3"/>
      <c r="H886" s="138" t="s">
        <v>141</v>
      </c>
      <c r="I886" s="138" t="s">
        <v>142</v>
      </c>
      <c r="J886" s="138" t="s">
        <v>143</v>
      </c>
      <c r="K886" s="138" t="s">
        <v>144</v>
      </c>
      <c r="L886" s="273"/>
      <c r="M886" s="138" t="s">
        <v>145</v>
      </c>
      <c r="N886" s="138" t="s">
        <v>146</v>
      </c>
      <c r="O886" s="138" t="s">
        <v>147</v>
      </c>
      <c r="P886" s="138" t="s">
        <v>148</v>
      </c>
      <c r="Q886" s="273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3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73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3"/>
    </row>
    <row r="887" spans="1:66" ht="18" x14ac:dyDescent="0.25">
      <c r="A887" s="274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</row>
    <row r="888" spans="1:66" ht="18" x14ac:dyDescent="0.25">
      <c r="A888" s="275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0</v>
      </c>
      <c r="BL888" s="135">
        <f>'Нарххо 2024'!BL888</f>
        <v>0</v>
      </c>
      <c r="BM888" s="135">
        <f>'Нарххо 2024'!BM888</f>
        <v>0</v>
      </c>
      <c r="BN888" s="169">
        <f>'Нарххо 2024'!BN888</f>
        <v>5</v>
      </c>
    </row>
    <row r="889" spans="1:66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0</v>
      </c>
      <c r="BL889" s="135">
        <f>'Нарххо 2024'!BL889</f>
        <v>0</v>
      </c>
      <c r="BM889" s="135">
        <f>'Нарххо 2024'!BM889</f>
        <v>0</v>
      </c>
      <c r="BN889" s="169">
        <f>'Нарххо 2024'!BN889</f>
        <v>4</v>
      </c>
    </row>
    <row r="890" spans="1:66" ht="18" x14ac:dyDescent="0.25">
      <c r="A890" s="274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</row>
    <row r="891" spans="1:66" ht="18" x14ac:dyDescent="0.25">
      <c r="A891" s="275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0</v>
      </c>
      <c r="BL891" s="135">
        <f>'Нарххо 2024'!BL891</f>
        <v>0</v>
      </c>
      <c r="BM891" s="135">
        <f>'Нарххо 2024'!BM891</f>
        <v>0</v>
      </c>
      <c r="BN891" s="169">
        <f>'Нарххо 2024'!BN891</f>
        <v>3.3499999999999996</v>
      </c>
    </row>
    <row r="892" spans="1:66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0</v>
      </c>
      <c r="BL892" s="135">
        <f>'Нарххо 2024'!BL892</f>
        <v>0</v>
      </c>
      <c r="BM892" s="135">
        <f>'Нарххо 2024'!BM892</f>
        <v>0</v>
      </c>
      <c r="BN892" s="169">
        <f>'Нарххо 2024'!BN892</f>
        <v>3</v>
      </c>
    </row>
    <row r="893" spans="1:66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0</v>
      </c>
      <c r="BL893" s="135">
        <f>'Нарххо 2024'!BL893</f>
        <v>0</v>
      </c>
      <c r="BM893" s="135">
        <f>'Нарххо 2024'!BM893</f>
        <v>0</v>
      </c>
      <c r="BN893" s="169">
        <f>'Нарххо 2024'!BN893</f>
        <v>13</v>
      </c>
    </row>
    <row r="894" spans="1:66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0</v>
      </c>
      <c r="BL894" s="135">
        <f>'Нарххо 2024'!BL894</f>
        <v>0</v>
      </c>
      <c r="BM894" s="135">
        <f>'Нарххо 2024'!BM894</f>
        <v>0</v>
      </c>
      <c r="BN894" s="169">
        <f>'Нарххо 2024'!BN894</f>
        <v>12</v>
      </c>
    </row>
    <row r="895" spans="1:66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0</v>
      </c>
      <c r="BL895" s="135">
        <f>'Нарххо 2024'!BL895</f>
        <v>0</v>
      </c>
      <c r="BM895" s="135">
        <f>'Нарххо 2024'!BM895</f>
        <v>0</v>
      </c>
      <c r="BN895" s="169">
        <f>'Нарххо 2024'!BN895</f>
        <v>5</v>
      </c>
    </row>
    <row r="896" spans="1:66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0</v>
      </c>
      <c r="BL896" s="135">
        <f>'Нарххо 2024'!BL896</f>
        <v>0</v>
      </c>
      <c r="BM896" s="135">
        <f>'Нарххо 2024'!BM896</f>
        <v>0</v>
      </c>
      <c r="BN896" s="169">
        <f>'Нарххо 2024'!BN896</f>
        <v>16</v>
      </c>
    </row>
    <row r="897" spans="1:66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0</v>
      </c>
      <c r="BL897" s="135">
        <f>'Нарххо 2024'!BL897</f>
        <v>0</v>
      </c>
      <c r="BM897" s="135">
        <f>'Нарххо 2024'!BM897</f>
        <v>0</v>
      </c>
      <c r="BN897" s="169">
        <f>'Нарххо 2024'!BN897</f>
        <v>16</v>
      </c>
    </row>
    <row r="898" spans="1:66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0</v>
      </c>
      <c r="BL898" s="135">
        <f>'Нарххо 2024'!BL898</f>
        <v>0</v>
      </c>
      <c r="BM898" s="135">
        <f>'Нарххо 2024'!BM898</f>
        <v>0</v>
      </c>
      <c r="BN898" s="169">
        <f>'Нарххо 2024'!BN898</f>
        <v>16</v>
      </c>
    </row>
    <row r="899" spans="1:66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0</v>
      </c>
      <c r="BL899" s="135">
        <f>'Нарххо 2024'!BL899</f>
        <v>0</v>
      </c>
      <c r="BM899" s="135">
        <f>'Нарххо 2024'!BM899</f>
        <v>0</v>
      </c>
      <c r="BN899" s="169">
        <f>'Нарххо 2024'!BN899</f>
        <v>83</v>
      </c>
    </row>
    <row r="900" spans="1:66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0</v>
      </c>
      <c r="BL900" s="135">
        <f>'Нарххо 2024'!BL900</f>
        <v>0</v>
      </c>
      <c r="BM900" s="135">
        <f>'Нарххо 2024'!BM900</f>
        <v>0</v>
      </c>
      <c r="BN900" s="169">
        <f>'Нарххо 2024'!BN900</f>
        <v>83</v>
      </c>
    </row>
    <row r="901" spans="1:66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0</v>
      </c>
      <c r="BL901" s="135">
        <f>'Нарххо 2024'!BL901</f>
        <v>0</v>
      </c>
      <c r="BM901" s="135">
        <f>'Нарххо 2024'!BM901</f>
        <v>0</v>
      </c>
      <c r="BN901" s="169">
        <f>'Нарххо 2024'!BN901</f>
        <v>5</v>
      </c>
    </row>
    <row r="902" spans="1:66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0</v>
      </c>
      <c r="BL902" s="135">
        <f>'Нарххо 2024'!BL902</f>
        <v>0</v>
      </c>
      <c r="BM902" s="135">
        <f>'Нарххо 2024'!BM902</f>
        <v>0</v>
      </c>
      <c r="BN902" s="169">
        <f>'Нарххо 2024'!BN902</f>
        <v>12</v>
      </c>
    </row>
    <row r="903" spans="1:66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0</v>
      </c>
      <c r="BL903" s="135">
        <f>'Нарххо 2024'!BL903</f>
        <v>0</v>
      </c>
      <c r="BM903" s="135">
        <f>'Нарххо 2024'!BM903</f>
        <v>0</v>
      </c>
      <c r="BN903" s="169">
        <f>'Нарххо 2024'!BN903</f>
        <v>11</v>
      </c>
    </row>
    <row r="904" spans="1:66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0</v>
      </c>
      <c r="BL904" s="135">
        <f>'Нарххо 2024'!BL904</f>
        <v>0</v>
      </c>
      <c r="BM904" s="135">
        <f>'Нарххо 2024'!BM904</f>
        <v>0</v>
      </c>
      <c r="BN904" s="169">
        <f>'Нарххо 2024'!BN904</f>
        <v>45</v>
      </c>
    </row>
    <row r="905" spans="1:66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0</v>
      </c>
      <c r="BL905" s="135">
        <f>'Нарххо 2024'!BL905</f>
        <v>0</v>
      </c>
      <c r="BM905" s="135">
        <f>'Нарххо 2024'!BM905</f>
        <v>0</v>
      </c>
      <c r="BN905" s="169">
        <f>'Нарххо 2024'!BN905</f>
        <v>45</v>
      </c>
    </row>
    <row r="906" spans="1:66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0</v>
      </c>
      <c r="BL906" s="135">
        <f>'Нарххо 2024'!BL906</f>
        <v>0</v>
      </c>
      <c r="BM906" s="135">
        <f>'Нарххо 2024'!BM906</f>
        <v>0</v>
      </c>
      <c r="BN906" s="169">
        <f>'Нарххо 2024'!BN906</f>
        <v>5.44</v>
      </c>
    </row>
    <row r="907" spans="1:66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0</v>
      </c>
      <c r="BL907" s="135">
        <f>'Нарххо 2024'!BL907</f>
        <v>0</v>
      </c>
      <c r="BM907" s="135">
        <f>'Нарххо 2024'!BM907</f>
        <v>0</v>
      </c>
      <c r="BN907" s="169">
        <f>'Нарххо 2024'!BN907</f>
        <v>4.2</v>
      </c>
    </row>
    <row r="908" spans="1:66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0</v>
      </c>
      <c r="BL908" s="135">
        <f>'Нарххо 2024'!BL908</f>
        <v>0</v>
      </c>
      <c r="BM908" s="135">
        <f>'Нарххо 2024'!BM908</f>
        <v>0</v>
      </c>
      <c r="BN908" s="169">
        <f>'Нарххо 2024'!BN908</f>
        <v>3.5</v>
      </c>
    </row>
    <row r="909" spans="1:66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0</v>
      </c>
      <c r="BL909" s="135">
        <f>'Нарххо 2024'!BL909</f>
        <v>0</v>
      </c>
      <c r="BM909" s="135">
        <f>'Нарххо 2024'!BM909</f>
        <v>0</v>
      </c>
      <c r="BN909" s="169">
        <f>'Нарххо 2024'!BN909</f>
        <v>18</v>
      </c>
    </row>
    <row r="910" spans="1:66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0</v>
      </c>
      <c r="BL910" s="135">
        <f>'Нарххо 2024'!BL910</f>
        <v>0</v>
      </c>
      <c r="BM910" s="135">
        <f>'Нарххо 2024'!BM910</f>
        <v>0</v>
      </c>
      <c r="BN910" s="169">
        <f>'Нарххо 2024'!BN910</f>
        <v>17</v>
      </c>
    </row>
    <row r="911" spans="1:66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0</v>
      </c>
      <c r="BL911" s="135">
        <f>'Нарххо 2024'!BL911</f>
        <v>0</v>
      </c>
      <c r="BM911" s="135">
        <f>'Нарххо 2024'!BM911</f>
        <v>0</v>
      </c>
      <c r="BN911" s="169">
        <f>'Нарххо 2024'!BN911</f>
        <v>17</v>
      </c>
    </row>
    <row r="912" spans="1:66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0</v>
      </c>
      <c r="BL912" s="135">
        <f>'Нарххо 2024'!BL912</f>
        <v>0</v>
      </c>
      <c r="BM912" s="135">
        <f>'Нарххо 2024'!BM912</f>
        <v>0</v>
      </c>
      <c r="BN912" s="169">
        <f>'Нарххо 2024'!BN912</f>
        <v>4.5</v>
      </c>
    </row>
    <row r="913" spans="1:66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0</v>
      </c>
      <c r="BL913" s="135">
        <f>'Нарххо 2024'!BL913</f>
        <v>0</v>
      </c>
      <c r="BM913" s="135">
        <f>'Нарххо 2024'!BM913</f>
        <v>0</v>
      </c>
      <c r="BN913" s="169">
        <f>'Нарххо 2024'!BN913</f>
        <v>3.5</v>
      </c>
    </row>
    <row r="914" spans="1:66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0</v>
      </c>
      <c r="BL914" s="135">
        <f>'Нарххо 2024'!BL914</f>
        <v>0</v>
      </c>
      <c r="BM914" s="135">
        <f>'Нарххо 2024'!BM914</f>
        <v>0</v>
      </c>
      <c r="BN914" s="169">
        <f>'Нарххо 2024'!BN914</f>
        <v>50</v>
      </c>
    </row>
    <row r="915" spans="1:66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0</v>
      </c>
      <c r="BL915" s="135">
        <f>'Нарххо 2024'!BL915</f>
        <v>0</v>
      </c>
      <c r="BM915" s="135">
        <f>'Нарххо 2024'!BM915</f>
        <v>0</v>
      </c>
      <c r="BN915" s="169">
        <f>'Нарххо 2024'!BN915</f>
        <v>8.8000000000000007</v>
      </c>
    </row>
    <row r="916" spans="1:66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0</v>
      </c>
      <c r="BL916" s="135">
        <f>'Нарххо 2024'!BL916</f>
        <v>0</v>
      </c>
      <c r="BM916" s="135">
        <f>'Нарххо 2024'!BM916</f>
        <v>0</v>
      </c>
      <c r="BN916" s="169">
        <f>'Нарххо 2024'!BN916</f>
        <v>11</v>
      </c>
    </row>
    <row r="917" spans="1:66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0</v>
      </c>
      <c r="BL917" s="135">
        <f>'Нарххо 2024'!BL917</f>
        <v>0</v>
      </c>
      <c r="BM917" s="135">
        <f>'Нарххо 2024'!BM917</f>
        <v>0</v>
      </c>
      <c r="BN917" s="169">
        <f>'Нарххо 2024'!BN917</f>
        <v>12</v>
      </c>
    </row>
    <row r="918" spans="1:66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</row>
    <row r="919" spans="1:66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0</v>
      </c>
      <c r="BL919" s="135">
        <f>'Нарххо 2024'!BL919</f>
        <v>0</v>
      </c>
      <c r="BM919" s="135">
        <f>'Нарххо 2024'!BM919</f>
        <v>0</v>
      </c>
      <c r="BN919" s="169">
        <f>'Нарххо 2024'!BN919</f>
        <v>10.85</v>
      </c>
    </row>
    <row r="920" spans="1:66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0</v>
      </c>
      <c r="BL920" s="135">
        <f>'Нарххо 2024'!BL920</f>
        <v>0</v>
      </c>
      <c r="BM920" s="135">
        <f>'Нарххо 2024'!BM920</f>
        <v>0</v>
      </c>
      <c r="BN920" s="169">
        <f>'Нарххо 2024'!BN920</f>
        <v>10.95</v>
      </c>
    </row>
    <row r="921" spans="1:6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</row>
    <row r="922" spans="1:6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</row>
    <row r="923" spans="1:6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</row>
    <row r="924" spans="1:66" ht="18" x14ac:dyDescent="0.25">
      <c r="A924" s="285" t="s">
        <v>200</v>
      </c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5"/>
      <c r="AP924" s="285"/>
      <c r="AQ924" s="285"/>
      <c r="AR924" s="285"/>
      <c r="AS924" s="285"/>
      <c r="AT924" s="285"/>
      <c r="AU924" s="285"/>
      <c r="AV924" s="285"/>
      <c r="AW924" s="285"/>
      <c r="AX924" s="285"/>
      <c r="AY924" s="285"/>
      <c r="AZ924" s="285"/>
      <c r="BA924" s="285"/>
      <c r="BB924" s="285"/>
      <c r="BC924" s="285"/>
      <c r="BD924" s="285"/>
      <c r="BE924" s="285"/>
      <c r="BF924" s="285"/>
      <c r="BG924" s="285"/>
      <c r="BH924" s="285"/>
      <c r="BI924" s="285"/>
      <c r="BJ924" s="285"/>
      <c r="BK924" s="285"/>
      <c r="BL924" s="285"/>
      <c r="BM924" s="285"/>
      <c r="BN924" s="285"/>
    </row>
    <row r="925" spans="1:66" ht="18.75" customHeight="1" x14ac:dyDescent="0.3">
      <c r="A925" s="212"/>
      <c r="B925" s="257"/>
      <c r="C925" s="282" t="s">
        <v>220</v>
      </c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  <c r="AC925" s="283"/>
      <c r="AD925" s="283"/>
      <c r="AE925" s="283"/>
      <c r="AF925" s="283"/>
      <c r="AG925" s="283"/>
      <c r="AH925" s="283"/>
      <c r="AI925" s="283"/>
      <c r="AJ925" s="283"/>
      <c r="AK925" s="283"/>
      <c r="AL925" s="283"/>
      <c r="AM925" s="283"/>
      <c r="AN925" s="283"/>
      <c r="AO925" s="283"/>
      <c r="AP925" s="283"/>
      <c r="AQ925" s="283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4"/>
    </row>
    <row r="926" spans="1:66" ht="18.75" customHeight="1" x14ac:dyDescent="0.3">
      <c r="A926" s="218"/>
      <c r="B926" s="198"/>
      <c r="C926" s="276" t="s">
        <v>139</v>
      </c>
      <c r="D926" s="277"/>
      <c r="E926" s="277"/>
      <c r="F926" s="278"/>
      <c r="G926" s="272" t="s">
        <v>221</v>
      </c>
      <c r="H926" s="279" t="s">
        <v>139</v>
      </c>
      <c r="I926" s="280"/>
      <c r="J926" s="280"/>
      <c r="K926" s="281"/>
      <c r="L926" s="272" t="s">
        <v>221</v>
      </c>
      <c r="M926" s="279" t="s">
        <v>139</v>
      </c>
      <c r="N926" s="280"/>
      <c r="O926" s="280"/>
      <c r="P926" s="281"/>
      <c r="Q926" s="272" t="s">
        <v>221</v>
      </c>
      <c r="R926" s="279" t="s">
        <v>139</v>
      </c>
      <c r="S926" s="280"/>
      <c r="T926" s="280"/>
      <c r="U926" s="280"/>
      <c r="V926" s="281"/>
      <c r="W926" s="272" t="s">
        <v>221</v>
      </c>
      <c r="X926" s="279" t="s">
        <v>139</v>
      </c>
      <c r="Y926" s="280"/>
      <c r="Z926" s="280"/>
      <c r="AA926" s="281"/>
      <c r="AB926" s="272" t="s">
        <v>221</v>
      </c>
      <c r="AC926" s="279" t="s">
        <v>139</v>
      </c>
      <c r="AD926" s="280"/>
      <c r="AE926" s="280"/>
      <c r="AF926" s="281"/>
      <c r="AG926" s="272" t="s">
        <v>221</v>
      </c>
      <c r="AH926" s="279" t="s">
        <v>139</v>
      </c>
      <c r="AI926" s="280"/>
      <c r="AJ926" s="280"/>
      <c r="AK926" s="280"/>
      <c r="AL926" s="281"/>
      <c r="AM926" s="272" t="s">
        <v>221</v>
      </c>
      <c r="AN926" s="279" t="s">
        <v>139</v>
      </c>
      <c r="AO926" s="280"/>
      <c r="AP926" s="280"/>
      <c r="AQ926" s="281"/>
      <c r="AR926" s="272" t="s">
        <v>221</v>
      </c>
      <c r="AS926" s="279" t="s">
        <v>139</v>
      </c>
      <c r="AT926" s="280"/>
      <c r="AU926" s="280"/>
      <c r="AV926" s="280"/>
      <c r="AW926" s="256"/>
      <c r="AX926" s="272" t="s">
        <v>221</v>
      </c>
      <c r="AY926" s="279" t="s">
        <v>139</v>
      </c>
      <c r="AZ926" s="280"/>
      <c r="BA926" s="280"/>
      <c r="BB926" s="281"/>
      <c r="BC926" s="272" t="s">
        <v>221</v>
      </c>
      <c r="BD926" s="279" t="s">
        <v>139</v>
      </c>
      <c r="BE926" s="280"/>
      <c r="BF926" s="280"/>
      <c r="BG926" s="281"/>
      <c r="BH926" s="272" t="s">
        <v>221</v>
      </c>
      <c r="BI926" s="279" t="s">
        <v>139</v>
      </c>
      <c r="BJ926" s="280"/>
      <c r="BK926" s="280"/>
      <c r="BL926" s="280"/>
      <c r="BM926" s="281"/>
      <c r="BN926" s="272" t="s">
        <v>221</v>
      </c>
    </row>
    <row r="927" spans="1:66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3"/>
      <c r="H927" s="138" t="s">
        <v>141</v>
      </c>
      <c r="I927" s="138" t="s">
        <v>142</v>
      </c>
      <c r="J927" s="138" t="s">
        <v>143</v>
      </c>
      <c r="K927" s="138" t="s">
        <v>144</v>
      </c>
      <c r="L927" s="273"/>
      <c r="M927" s="138" t="s">
        <v>145</v>
      </c>
      <c r="N927" s="138" t="s">
        <v>146</v>
      </c>
      <c r="O927" s="138" t="s">
        <v>147</v>
      </c>
      <c r="P927" s="138" t="s">
        <v>148</v>
      </c>
      <c r="Q927" s="273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3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73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3"/>
    </row>
    <row r="928" spans="1:66" ht="18" x14ac:dyDescent="0.25">
      <c r="A928" s="274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</row>
    <row r="929" spans="1:66" ht="18" x14ac:dyDescent="0.25">
      <c r="A929" s="275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0</v>
      </c>
      <c r="BL929" s="135">
        <f>'Нарххо 2024'!BL929</f>
        <v>0</v>
      </c>
      <c r="BM929" s="135">
        <f>'Нарххо 2024'!BM929</f>
        <v>0</v>
      </c>
      <c r="BN929" s="169">
        <f>'Нарххо 2024'!BN929</f>
        <v>5</v>
      </c>
    </row>
    <row r="930" spans="1:66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0</v>
      </c>
      <c r="BL930" s="135">
        <f>'Нарххо 2024'!BL930</f>
        <v>0</v>
      </c>
      <c r="BM930" s="135">
        <f>'Нарххо 2024'!BM930</f>
        <v>0</v>
      </c>
      <c r="BN930" s="169">
        <f>'Нарххо 2024'!BN930</f>
        <v>4</v>
      </c>
    </row>
    <row r="931" spans="1:66" ht="18" x14ac:dyDescent="0.25">
      <c r="A931" s="274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</row>
    <row r="932" spans="1:66" ht="18" x14ac:dyDescent="0.25">
      <c r="A932" s="275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0</v>
      </c>
      <c r="BL932" s="135">
        <f>'Нарххо 2024'!BL932</f>
        <v>0</v>
      </c>
      <c r="BM932" s="135">
        <f>'Нарххо 2024'!BM932</f>
        <v>0</v>
      </c>
      <c r="BN932" s="169">
        <f>'Нарххо 2024'!BN932</f>
        <v>2.7</v>
      </c>
    </row>
    <row r="933" spans="1:66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0</v>
      </c>
      <c r="BL933" s="135">
        <f>'Нарххо 2024'!BL933</f>
        <v>0</v>
      </c>
      <c r="BM933" s="135">
        <f>'Нарххо 2024'!BM933</f>
        <v>0</v>
      </c>
      <c r="BN933" s="169">
        <f>'Нарххо 2024'!BN933</f>
        <v>2.5</v>
      </c>
    </row>
    <row r="934" spans="1:66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0</v>
      </c>
      <c r="BL934" s="135">
        <f>'Нарххо 2024'!BL934</f>
        <v>0</v>
      </c>
      <c r="BM934" s="135">
        <f>'Нарххо 2024'!BM934</f>
        <v>0</v>
      </c>
      <c r="BN934" s="169">
        <f>'Нарххо 2024'!BN934</f>
        <v>10</v>
      </c>
    </row>
    <row r="935" spans="1:66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0</v>
      </c>
      <c r="BL935" s="135">
        <f>'Нарххо 2024'!BL935</f>
        <v>0</v>
      </c>
      <c r="BM935" s="135">
        <f>'Нарххо 2024'!BM935</f>
        <v>0</v>
      </c>
      <c r="BN935" s="169">
        <f>'Нарххо 2024'!BN935</f>
        <v>10</v>
      </c>
    </row>
    <row r="936" spans="1:66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0</v>
      </c>
      <c r="BL936" s="135">
        <f>'Нарххо 2024'!BL936</f>
        <v>0</v>
      </c>
      <c r="BM936" s="135">
        <f>'Нарххо 2024'!BM936</f>
        <v>0</v>
      </c>
      <c r="BN936" s="169">
        <f>'Нарххо 2024'!BN936</f>
        <v>5</v>
      </c>
    </row>
    <row r="937" spans="1:66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0</v>
      </c>
      <c r="BL937" s="135">
        <f>'Нарххо 2024'!BL937</f>
        <v>0</v>
      </c>
      <c r="BM937" s="135">
        <f>'Нарххо 2024'!BM937</f>
        <v>0</v>
      </c>
      <c r="BN937" s="169">
        <f>'Нарххо 2024'!BN937</f>
        <v>13</v>
      </c>
    </row>
    <row r="938" spans="1:66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0</v>
      </c>
      <c r="BL938" s="135">
        <f>'Нарххо 2024'!BL938</f>
        <v>0</v>
      </c>
      <c r="BM938" s="135">
        <f>'Нарххо 2024'!BM938</f>
        <v>0</v>
      </c>
      <c r="BN938" s="169">
        <f>'Нарххо 2024'!BN938</f>
        <v>13</v>
      </c>
    </row>
    <row r="939" spans="1:66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0</v>
      </c>
      <c r="BL939" s="135">
        <f>'Нарххо 2024'!BL939</f>
        <v>0</v>
      </c>
      <c r="BM939" s="135">
        <f>'Нарххо 2024'!BM939</f>
        <v>0</v>
      </c>
      <c r="BN939" s="169">
        <f>'Нарххо 2024'!BN939</f>
        <v>14</v>
      </c>
    </row>
    <row r="940" spans="1:66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0</v>
      </c>
      <c r="BL940" s="135">
        <f>'Нарххо 2024'!BL940</f>
        <v>0</v>
      </c>
      <c r="BM940" s="135">
        <f>'Нарххо 2024'!BM940</f>
        <v>0</v>
      </c>
      <c r="BN940" s="169">
        <f>'Нарххо 2024'!BN940</f>
        <v>80</v>
      </c>
    </row>
    <row r="941" spans="1:66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0</v>
      </c>
      <c r="BL941" s="135">
        <f>'Нарххо 2024'!BL941</f>
        <v>0</v>
      </c>
      <c r="BM941" s="135">
        <f>'Нарххо 2024'!BM941</f>
        <v>0</v>
      </c>
      <c r="BN941" s="169">
        <f>'Нарххо 2024'!BN941</f>
        <v>90</v>
      </c>
    </row>
    <row r="942" spans="1:66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0</v>
      </c>
      <c r="BL942" s="135">
        <f>'Нарххо 2024'!BL942</f>
        <v>0</v>
      </c>
      <c r="BM942" s="135">
        <f>'Нарххо 2024'!BM942</f>
        <v>0</v>
      </c>
      <c r="BN942" s="169">
        <f>'Нарххо 2024'!BN942</f>
        <v>5</v>
      </c>
    </row>
    <row r="943" spans="1:66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0</v>
      </c>
      <c r="BL943" s="135">
        <f>'Нарххо 2024'!BL943</f>
        <v>0</v>
      </c>
      <c r="BM943" s="135">
        <f>'Нарххо 2024'!BM943</f>
        <v>0</v>
      </c>
      <c r="BN943" s="169">
        <f>'Нарххо 2024'!BN943</f>
        <v>11</v>
      </c>
    </row>
    <row r="944" spans="1:66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0</v>
      </c>
      <c r="BL944" s="135">
        <f>'Нарххо 2024'!BL944</f>
        <v>0</v>
      </c>
      <c r="BM944" s="135">
        <f>'Нарххо 2024'!BM944</f>
        <v>0</v>
      </c>
      <c r="BN944" s="169">
        <f>'Нарххо 2024'!BN944</f>
        <v>12</v>
      </c>
    </row>
    <row r="945" spans="1:66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0</v>
      </c>
      <c r="BL945" s="135">
        <f>'Нарххо 2024'!BL945</f>
        <v>0</v>
      </c>
      <c r="BM945" s="135">
        <f>'Нарххо 2024'!BM945</f>
        <v>0</v>
      </c>
      <c r="BN945" s="169">
        <f>'Нарххо 2024'!BN945</f>
        <v>40</v>
      </c>
    </row>
    <row r="946" spans="1:66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0</v>
      </c>
      <c r="BL946" s="135">
        <f>'Нарххо 2024'!BL946</f>
        <v>0</v>
      </c>
      <c r="BM946" s="135">
        <f>'Нарххо 2024'!BM946</f>
        <v>0</v>
      </c>
      <c r="BN946" s="169">
        <f>'Нарххо 2024'!BN946</f>
        <v>40</v>
      </c>
    </row>
    <row r="947" spans="1:66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0</v>
      </c>
      <c r="BL947" s="135">
        <f>'Нарххо 2024'!BL947</f>
        <v>0</v>
      </c>
      <c r="BM947" s="135">
        <f>'Нарххо 2024'!BM947</f>
        <v>0</v>
      </c>
      <c r="BN947" s="169">
        <f>'Нарххо 2024'!BN947</f>
        <v>5.2</v>
      </c>
    </row>
    <row r="948" spans="1:66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0</v>
      </c>
      <c r="BL948" s="135">
        <f>'Нарххо 2024'!BL948</f>
        <v>0</v>
      </c>
      <c r="BM948" s="135">
        <f>'Нарххо 2024'!BM948</f>
        <v>0</v>
      </c>
      <c r="BN948" s="169">
        <f>'Нарххо 2024'!BN948</f>
        <v>4.8</v>
      </c>
    </row>
    <row r="949" spans="1:66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0</v>
      </c>
      <c r="BL949" s="135">
        <f>'Нарххо 2024'!BL949</f>
        <v>0</v>
      </c>
      <c r="BM949" s="135">
        <f>'Нарххо 2024'!BM949</f>
        <v>0</v>
      </c>
      <c r="BN949" s="169">
        <f>'Нарххо 2024'!BN949</f>
        <v>4</v>
      </c>
    </row>
    <row r="950" spans="1:66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0</v>
      </c>
      <c r="BL950" s="135">
        <f>'Нарххо 2024'!BL950</f>
        <v>0</v>
      </c>
      <c r="BM950" s="135">
        <f>'Нарххо 2024'!BM950</f>
        <v>0</v>
      </c>
      <c r="BN950" s="169">
        <f>'Нарххо 2024'!BN950</f>
        <v>18</v>
      </c>
    </row>
    <row r="951" spans="1:66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0</v>
      </c>
      <c r="BL951" s="135">
        <f>'Нарххо 2024'!BL951</f>
        <v>0</v>
      </c>
      <c r="BM951" s="135">
        <f>'Нарххо 2024'!BM951</f>
        <v>0</v>
      </c>
      <c r="BN951" s="169">
        <f>'Нарххо 2024'!BN951</f>
        <v>20</v>
      </c>
    </row>
    <row r="952" spans="1:66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0</v>
      </c>
      <c r="BL952" s="135">
        <f>'Нарххо 2024'!BL952</f>
        <v>0</v>
      </c>
      <c r="BM952" s="135">
        <f>'Нарххо 2024'!BM952</f>
        <v>0</v>
      </c>
      <c r="BN952" s="169">
        <f>'Нарххо 2024'!BN952</f>
        <v>16</v>
      </c>
    </row>
    <row r="953" spans="1:66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0</v>
      </c>
      <c r="BL953" s="135">
        <f>'Нарххо 2024'!BL953</f>
        <v>0</v>
      </c>
      <c r="BM953" s="135">
        <f>'Нарххо 2024'!BM953</f>
        <v>0</v>
      </c>
      <c r="BN953" s="169">
        <f>'Нарххо 2024'!BN953</f>
        <v>5</v>
      </c>
    </row>
    <row r="954" spans="1:66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0</v>
      </c>
      <c r="BL954" s="135">
        <f>'Нарххо 2024'!BL954</f>
        <v>0</v>
      </c>
      <c r="BM954" s="135">
        <f>'Нарххо 2024'!BM954</f>
        <v>0</v>
      </c>
      <c r="BN954" s="169">
        <f>'Нарххо 2024'!BN954</f>
        <v>4</v>
      </c>
    </row>
    <row r="955" spans="1:66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0</v>
      </c>
      <c r="BL955" s="135">
        <f>'Нарххо 2024'!BL955</f>
        <v>0</v>
      </c>
      <c r="BM955" s="135">
        <f>'Нарххо 2024'!BM955</f>
        <v>0</v>
      </c>
      <c r="BN955" s="169">
        <f>'Нарххо 2024'!BN955</f>
        <v>50</v>
      </c>
    </row>
    <row r="956" spans="1:66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0</v>
      </c>
      <c r="BL956" s="135">
        <f>'Нарххо 2024'!BL956</f>
        <v>0</v>
      </c>
      <c r="BM956" s="135">
        <f>'Нарххо 2024'!BM956</f>
        <v>0</v>
      </c>
      <c r="BN956" s="169">
        <f>'Нарххо 2024'!BN956</f>
        <v>9.15</v>
      </c>
    </row>
    <row r="957" spans="1:66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0</v>
      </c>
      <c r="BL957" s="135">
        <f>'Нарххо 2024'!BL957</f>
        <v>0</v>
      </c>
      <c r="BM957" s="135">
        <f>'Нарххо 2024'!BM957</f>
        <v>0</v>
      </c>
      <c r="BN957" s="169">
        <f>'Нарххо 2024'!BN957</f>
        <v>10.4</v>
      </c>
    </row>
    <row r="958" spans="1:66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0</v>
      </c>
      <c r="BL958" s="135">
        <f>'Нарххо 2024'!BL958</f>
        <v>0</v>
      </c>
      <c r="BM958" s="135">
        <f>'Нарххо 2024'!BM958</f>
        <v>0</v>
      </c>
      <c r="BN958" s="169">
        <f>'Нарххо 2024'!BN958</f>
        <v>10.7</v>
      </c>
    </row>
    <row r="959" spans="1:66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</row>
    <row r="960" spans="1:66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0</v>
      </c>
      <c r="BL960" s="135">
        <f>'Нарххо 2024'!BL960</f>
        <v>0</v>
      </c>
      <c r="BM960" s="135">
        <f>'Нарххо 2024'!BM960</f>
        <v>0</v>
      </c>
      <c r="BN960" s="169">
        <f>'Нарххо 2024'!BN960</f>
        <v>10.85</v>
      </c>
    </row>
    <row r="961" spans="1:66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0</v>
      </c>
      <c r="BL961" s="135">
        <f>'Нарххо 2024'!BL961</f>
        <v>0</v>
      </c>
      <c r="BM961" s="135">
        <f>'Нарххо 2024'!BM961</f>
        <v>0</v>
      </c>
      <c r="BN961" s="169">
        <f>'Нарххо 2024'!BN961</f>
        <v>10.95</v>
      </c>
    </row>
    <row r="962" spans="1:6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</row>
    <row r="963" spans="1:6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</row>
    <row r="964" spans="1:6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</row>
    <row r="965" spans="1:6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</row>
    <row r="966" spans="1:66" ht="18" x14ac:dyDescent="0.25">
      <c r="A966" s="285" t="s">
        <v>200</v>
      </c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285"/>
      <c r="AM966" s="285"/>
      <c r="AN966" s="285"/>
      <c r="AO966" s="285"/>
      <c r="AP966" s="285"/>
      <c r="AQ966" s="285"/>
      <c r="AR966" s="285"/>
      <c r="AS966" s="285"/>
      <c r="AT966" s="285"/>
      <c r="AU966" s="285"/>
      <c r="AV966" s="285"/>
      <c r="AW966" s="285"/>
      <c r="AX966" s="285"/>
      <c r="AY966" s="285"/>
      <c r="AZ966" s="285"/>
      <c r="BA966" s="285"/>
      <c r="BB966" s="285"/>
      <c r="BC966" s="285"/>
      <c r="BD966" s="285"/>
      <c r="BE966" s="285"/>
      <c r="BF966" s="285"/>
      <c r="BG966" s="285"/>
      <c r="BH966" s="285"/>
      <c r="BI966" s="285"/>
      <c r="BJ966" s="285"/>
      <c r="BK966" s="285"/>
      <c r="BL966" s="285"/>
      <c r="BM966" s="285"/>
      <c r="BN966" s="285"/>
    </row>
    <row r="967" spans="1:66" x14ac:dyDescent="0.3">
      <c r="A967" s="212"/>
      <c r="B967" s="200"/>
      <c r="C967" s="282" t="s">
        <v>217</v>
      </c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  <c r="AC967" s="283"/>
      <c r="AD967" s="283"/>
      <c r="AE967" s="283"/>
      <c r="AF967" s="283"/>
      <c r="AG967" s="283"/>
      <c r="AH967" s="283"/>
      <c r="AI967" s="283"/>
      <c r="AJ967" s="283"/>
      <c r="AK967" s="283"/>
      <c r="AL967" s="283"/>
      <c r="AM967" s="283"/>
      <c r="AN967" s="283"/>
      <c r="AO967" s="283"/>
      <c r="AP967" s="283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4"/>
    </row>
    <row r="968" spans="1:66" ht="18.75" customHeight="1" x14ac:dyDescent="0.3">
      <c r="A968" s="244"/>
      <c r="B968" s="199"/>
      <c r="C968" s="276" t="s">
        <v>139</v>
      </c>
      <c r="D968" s="277"/>
      <c r="E968" s="277"/>
      <c r="F968" s="278"/>
      <c r="G968" s="272" t="s">
        <v>221</v>
      </c>
      <c r="H968" s="279" t="s">
        <v>139</v>
      </c>
      <c r="I968" s="280"/>
      <c r="J968" s="280"/>
      <c r="K968" s="281"/>
      <c r="L968" s="272" t="s">
        <v>221</v>
      </c>
      <c r="M968" s="279" t="s">
        <v>139</v>
      </c>
      <c r="N968" s="280"/>
      <c r="O968" s="280"/>
      <c r="P968" s="281"/>
      <c r="Q968" s="272" t="s">
        <v>221</v>
      </c>
      <c r="R968" s="279" t="s">
        <v>139</v>
      </c>
      <c r="S968" s="280"/>
      <c r="T968" s="280"/>
      <c r="U968" s="280"/>
      <c r="V968" s="281"/>
      <c r="W968" s="272" t="s">
        <v>221</v>
      </c>
      <c r="X968" s="279" t="s">
        <v>139</v>
      </c>
      <c r="Y968" s="280"/>
      <c r="Z968" s="280"/>
      <c r="AA968" s="281"/>
      <c r="AB968" s="272" t="s">
        <v>221</v>
      </c>
      <c r="AC968" s="279" t="s">
        <v>139</v>
      </c>
      <c r="AD968" s="280"/>
      <c r="AE968" s="280"/>
      <c r="AF968" s="281"/>
      <c r="AG968" s="272" t="s">
        <v>221</v>
      </c>
      <c r="AH968" s="279" t="s">
        <v>139</v>
      </c>
      <c r="AI968" s="280"/>
      <c r="AJ968" s="280"/>
      <c r="AK968" s="280"/>
      <c r="AL968" s="281"/>
      <c r="AM968" s="272" t="s">
        <v>221</v>
      </c>
      <c r="AN968" s="279" t="s">
        <v>139</v>
      </c>
      <c r="AO968" s="280"/>
      <c r="AP968" s="280"/>
      <c r="AQ968" s="281"/>
      <c r="AR968" s="272" t="s">
        <v>221</v>
      </c>
      <c r="AS968" s="279" t="s">
        <v>139</v>
      </c>
      <c r="AT968" s="280"/>
      <c r="AU968" s="280"/>
      <c r="AV968" s="280"/>
      <c r="AW968" s="256"/>
      <c r="AX968" s="272" t="s">
        <v>221</v>
      </c>
      <c r="AY968" s="279" t="s">
        <v>139</v>
      </c>
      <c r="AZ968" s="280"/>
      <c r="BA968" s="280"/>
      <c r="BB968" s="281"/>
      <c r="BC968" s="272" t="s">
        <v>221</v>
      </c>
      <c r="BD968" s="279" t="s">
        <v>139</v>
      </c>
      <c r="BE968" s="280"/>
      <c r="BF968" s="280"/>
      <c r="BG968" s="281"/>
      <c r="BH968" s="272" t="s">
        <v>221</v>
      </c>
      <c r="BI968" s="279" t="s">
        <v>139</v>
      </c>
      <c r="BJ968" s="280"/>
      <c r="BK968" s="280"/>
      <c r="BL968" s="280"/>
      <c r="BM968" s="281"/>
      <c r="BN968" s="272" t="s">
        <v>221</v>
      </c>
    </row>
    <row r="969" spans="1:66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3"/>
      <c r="H969" s="138" t="s">
        <v>141</v>
      </c>
      <c r="I969" s="138" t="s">
        <v>142</v>
      </c>
      <c r="J969" s="138" t="s">
        <v>143</v>
      </c>
      <c r="K969" s="138" t="s">
        <v>144</v>
      </c>
      <c r="L969" s="273"/>
      <c r="M969" s="138" t="s">
        <v>145</v>
      </c>
      <c r="N969" s="138" t="s">
        <v>146</v>
      </c>
      <c r="O969" s="138" t="s">
        <v>147</v>
      </c>
      <c r="P969" s="138" t="s">
        <v>148</v>
      </c>
      <c r="Q969" s="273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3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73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3"/>
    </row>
    <row r="970" spans="1:66" ht="18" x14ac:dyDescent="0.25">
      <c r="A970" s="274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</row>
    <row r="971" spans="1:66" ht="18" x14ac:dyDescent="0.25">
      <c r="A971" s="275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0</v>
      </c>
      <c r="BL971" s="135">
        <f>'Нарххо 2024'!BL971</f>
        <v>0</v>
      </c>
      <c r="BM971" s="135">
        <f>'Нарххо 2024'!BM971</f>
        <v>0</v>
      </c>
      <c r="BN971" s="169">
        <f>'Нарххо 2024'!BN971</f>
        <v>4.45</v>
      </c>
    </row>
    <row r="972" spans="1:66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0</v>
      </c>
      <c r="BL972" s="135">
        <f>'Нарххо 2024'!BL972</f>
        <v>0</v>
      </c>
      <c r="BM972" s="135">
        <f>'Нарххо 2024'!BM972</f>
        <v>0</v>
      </c>
      <c r="BN972" s="169">
        <f>'Нарххо 2024'!BN972</f>
        <v>4.6500000000000004</v>
      </c>
    </row>
    <row r="973" spans="1:66" ht="18" x14ac:dyDescent="0.25">
      <c r="A973" s="274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</row>
    <row r="974" spans="1:66" ht="18" x14ac:dyDescent="0.25">
      <c r="A974" s="275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0</v>
      </c>
      <c r="BL974" s="135">
        <f>'Нарххо 2024'!BL974</f>
        <v>0</v>
      </c>
      <c r="BM974" s="135">
        <f>'Нарххо 2024'!BM974</f>
        <v>0</v>
      </c>
      <c r="BN974" s="169">
        <f>'Нарххо 2024'!BN974</f>
        <v>3.5</v>
      </c>
    </row>
    <row r="975" spans="1:66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0</v>
      </c>
      <c r="BL975" s="135">
        <f>'Нарххо 2024'!BL975</f>
        <v>0</v>
      </c>
      <c r="BM975" s="135">
        <f>'Нарххо 2024'!BM975</f>
        <v>0</v>
      </c>
      <c r="BN975" s="169">
        <f>'Нарххо 2024'!BN975</f>
        <v>3.6</v>
      </c>
    </row>
    <row r="976" spans="1:66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0</v>
      </c>
      <c r="BL976" s="135">
        <f>'Нарххо 2024'!BL976</f>
        <v>0</v>
      </c>
      <c r="BM976" s="135">
        <f>'Нарххо 2024'!BM976</f>
        <v>0</v>
      </c>
      <c r="BN976" s="169">
        <f>'Нарххо 2024'!BN976</f>
        <v>15.625</v>
      </c>
    </row>
    <row r="977" spans="1:66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0</v>
      </c>
      <c r="BL977" s="135">
        <f>'Нарххо 2024'!BL977</f>
        <v>0</v>
      </c>
      <c r="BM977" s="135">
        <f>'Нарххо 2024'!BM977</f>
        <v>0</v>
      </c>
      <c r="BN977" s="169">
        <f>'Нарххо 2024'!BN977</f>
        <v>15.35</v>
      </c>
    </row>
    <row r="978" spans="1:66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0</v>
      </c>
      <c r="BL978" s="135">
        <f>'Нарххо 2024'!BL978</f>
        <v>0</v>
      </c>
      <c r="BM978" s="135">
        <f>'Нарххо 2024'!BM978</f>
        <v>0</v>
      </c>
      <c r="BN978" s="169">
        <f>'Нарххо 2024'!BN978</f>
        <v>5</v>
      </c>
    </row>
    <row r="979" spans="1:66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0</v>
      </c>
      <c r="BL979" s="135">
        <f>'Нарххо 2024'!BL979</f>
        <v>0</v>
      </c>
      <c r="BM979" s="135">
        <f>'Нарххо 2024'!BM979</f>
        <v>0</v>
      </c>
      <c r="BN979" s="169">
        <f>'Нарххо 2024'!BN979</f>
        <v>18</v>
      </c>
    </row>
    <row r="980" spans="1:66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0</v>
      </c>
      <c r="BL980" s="135">
        <f>'Нарххо 2024'!BL980</f>
        <v>0</v>
      </c>
      <c r="BM980" s="135">
        <f>'Нарххо 2024'!BM980</f>
        <v>0</v>
      </c>
      <c r="BN980" s="169">
        <f>'Нарххо 2024'!BN980</f>
        <v>22</v>
      </c>
    </row>
    <row r="981" spans="1:66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0</v>
      </c>
      <c r="BL981" s="135">
        <f>'Нарххо 2024'!BL981</f>
        <v>0</v>
      </c>
      <c r="BM981" s="135">
        <f>'Нарххо 2024'!BM981</f>
        <v>0</v>
      </c>
      <c r="BN981" s="169">
        <f>'Нарххо 2024'!BN981</f>
        <v>22.5</v>
      </c>
    </row>
    <row r="982" spans="1:66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0</v>
      </c>
      <c r="BL982" s="135">
        <f>'Нарххо 2024'!BL982</f>
        <v>0</v>
      </c>
      <c r="BM982" s="135">
        <f>'Нарххо 2024'!BM982</f>
        <v>0</v>
      </c>
      <c r="BN982" s="169">
        <f>'Нарххо 2024'!BN982</f>
        <v>75</v>
      </c>
    </row>
    <row r="983" spans="1:66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0</v>
      </c>
      <c r="BL983" s="135">
        <f>'Нарххо 2024'!BL983</f>
        <v>0</v>
      </c>
      <c r="BM983" s="135">
        <f>'Нарххо 2024'!BM983</f>
        <v>0</v>
      </c>
      <c r="BN983" s="169">
        <f>'Нарххо 2024'!BN983</f>
        <v>78</v>
      </c>
    </row>
    <row r="984" spans="1:66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0</v>
      </c>
      <c r="BL984" s="135">
        <f>'Нарххо 2024'!BL984</f>
        <v>0</v>
      </c>
      <c r="BM984" s="135">
        <f>'Нарххо 2024'!BM984</f>
        <v>0</v>
      </c>
      <c r="BN984" s="169">
        <f>'Нарххо 2024'!BN984</f>
        <v>5</v>
      </c>
    </row>
    <row r="985" spans="1:66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0</v>
      </c>
      <c r="BL985" s="135">
        <f>'Нарххо 2024'!BL985</f>
        <v>0</v>
      </c>
      <c r="BM985" s="135">
        <f>'Нарххо 2024'!BM985</f>
        <v>0</v>
      </c>
      <c r="BN985" s="169">
        <f>'Нарххо 2024'!BN985</f>
        <v>12.85</v>
      </c>
    </row>
    <row r="986" spans="1:66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0</v>
      </c>
      <c r="BL986" s="135">
        <f>'Нарххо 2024'!BL986</f>
        <v>0</v>
      </c>
      <c r="BM986" s="135">
        <f>'Нарххо 2024'!BM986</f>
        <v>0</v>
      </c>
      <c r="BN986" s="169">
        <f>'Нарххо 2024'!BN986</f>
        <v>11.5</v>
      </c>
    </row>
    <row r="987" spans="1:66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0</v>
      </c>
      <c r="BL987" s="135">
        <f>'Нарххо 2024'!BL987</f>
        <v>0</v>
      </c>
      <c r="BM987" s="135">
        <f>'Нарххо 2024'!BM987</f>
        <v>0</v>
      </c>
      <c r="BN987" s="169">
        <f>'Нарххо 2024'!BN987</f>
        <v>60</v>
      </c>
    </row>
    <row r="988" spans="1:66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0</v>
      </c>
      <c r="BL988" s="135">
        <f>'Нарххо 2024'!BL988</f>
        <v>0</v>
      </c>
      <c r="BM988" s="135">
        <f>'Нарххо 2024'!BM988</f>
        <v>0</v>
      </c>
      <c r="BN988" s="169">
        <f>'Нарххо 2024'!BN988</f>
        <v>63</v>
      </c>
    </row>
    <row r="989" spans="1:66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0</v>
      </c>
      <c r="BL989" s="135">
        <f>'Нарххо 2024'!BL989</f>
        <v>0</v>
      </c>
      <c r="BM989" s="135">
        <f>'Нарххо 2024'!BM989</f>
        <v>0</v>
      </c>
      <c r="BN989" s="169">
        <f>'Нарххо 2024'!BN989</f>
        <v>5.6050000000000004</v>
      </c>
    </row>
    <row r="990" spans="1:66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0</v>
      </c>
      <c r="BL990" s="135">
        <f>'Нарххо 2024'!BL990</f>
        <v>0</v>
      </c>
      <c r="BM990" s="135">
        <f>'Нарххо 2024'!BM990</f>
        <v>0</v>
      </c>
      <c r="BN990" s="169">
        <f>'Нарххо 2024'!BN990</f>
        <v>5.13</v>
      </c>
    </row>
    <row r="991" spans="1:66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0</v>
      </c>
      <c r="BL991" s="135">
        <f>'Нарххо 2024'!BL991</f>
        <v>0</v>
      </c>
      <c r="BM991" s="135">
        <f>'Нарххо 2024'!BM991</f>
        <v>0</v>
      </c>
      <c r="BN991" s="169">
        <f>'Нарххо 2024'!BN991</f>
        <v>4.75</v>
      </c>
    </row>
    <row r="992" spans="1:66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0</v>
      </c>
      <c r="BL992" s="135">
        <f>'Нарххо 2024'!BL992</f>
        <v>0</v>
      </c>
      <c r="BM992" s="135">
        <f>'Нарххо 2024'!BM992</f>
        <v>0</v>
      </c>
      <c r="BN992" s="169">
        <f>'Нарххо 2024'!BN992</f>
        <v>15.5</v>
      </c>
    </row>
    <row r="993" spans="1:66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0</v>
      </c>
      <c r="BL993" s="135">
        <f>'Нарххо 2024'!BL993</f>
        <v>0</v>
      </c>
      <c r="BM993" s="135">
        <f>'Нарххо 2024'!BM993</f>
        <v>0</v>
      </c>
      <c r="BN993" s="169">
        <f>'Нарххо 2024'!BN993</f>
        <v>17.5</v>
      </c>
    </row>
    <row r="994" spans="1:66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0</v>
      </c>
      <c r="BL994" s="135">
        <f>'Нарххо 2024'!BL994</f>
        <v>0</v>
      </c>
      <c r="BM994" s="135">
        <f>'Нарххо 2024'!BM994</f>
        <v>0</v>
      </c>
      <c r="BN994" s="169">
        <f>'Нарххо 2024'!BN994</f>
        <v>17</v>
      </c>
    </row>
    <row r="995" spans="1:66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0</v>
      </c>
      <c r="BL995" s="135">
        <f>'Нарххо 2024'!BL995</f>
        <v>0</v>
      </c>
      <c r="BM995" s="135">
        <f>'Нарххо 2024'!BM995</f>
        <v>0</v>
      </c>
      <c r="BN995" s="169">
        <f>'Нарххо 2024'!BN995</f>
        <v>5</v>
      </c>
    </row>
    <row r="996" spans="1:66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0</v>
      </c>
      <c r="BL996" s="135">
        <f>'Нарххо 2024'!BL996</f>
        <v>0</v>
      </c>
      <c r="BM996" s="135">
        <f>'Нарххо 2024'!BM996</f>
        <v>0</v>
      </c>
      <c r="BN996" s="169">
        <f>'Нарххо 2024'!BN996</f>
        <v>10</v>
      </c>
    </row>
    <row r="997" spans="1:66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0</v>
      </c>
      <c r="BL997" s="135">
        <f>'Нарххо 2024'!BL997</f>
        <v>0</v>
      </c>
      <c r="BM997" s="135">
        <f>'Нарххо 2024'!BM997</f>
        <v>0</v>
      </c>
      <c r="BN997" s="169">
        <f>'Нарххо 2024'!BN997</f>
        <v>43.5</v>
      </c>
    </row>
    <row r="998" spans="1:66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0</v>
      </c>
      <c r="BL998" s="135">
        <f>'Нарххо 2024'!BL998</f>
        <v>0</v>
      </c>
      <c r="BM998" s="135">
        <f>'Нарххо 2024'!BM998</f>
        <v>0</v>
      </c>
      <c r="BN998" s="169">
        <f>'Нарххо 2024'!BN998</f>
        <v>8.25</v>
      </c>
    </row>
    <row r="999" spans="1:66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0</v>
      </c>
      <c r="BL999" s="135">
        <f>'Нарххо 2024'!BL999</f>
        <v>0</v>
      </c>
      <c r="BM999" s="135">
        <f>'Нарххо 2024'!BM999</f>
        <v>0</v>
      </c>
      <c r="BN999" s="169">
        <f>'Нарххо 2024'!BN999</f>
        <v>12</v>
      </c>
    </row>
    <row r="1000" spans="1:66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0</v>
      </c>
      <c r="BL1000" s="135">
        <f>'Нарххо 2024'!BL1000</f>
        <v>0</v>
      </c>
      <c r="BM1000" s="135">
        <f>'Нарххо 2024'!BM1000</f>
        <v>0</v>
      </c>
      <c r="BN1000" s="169">
        <f>'Нарххо 2024'!BN1000</f>
        <v>12</v>
      </c>
    </row>
    <row r="1001" spans="1:66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</row>
    <row r="1002" spans="1:66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0</v>
      </c>
      <c r="BL1002" s="135">
        <f>'Нарххо 2024'!BL1002</f>
        <v>0</v>
      </c>
      <c r="BM1002" s="135">
        <f>'Нарххо 2024'!BM1002</f>
        <v>0</v>
      </c>
      <c r="BN1002" s="169">
        <f>'Нарххо 2024'!BN1002</f>
        <v>10.8</v>
      </c>
    </row>
    <row r="1003" spans="1:66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0</v>
      </c>
      <c r="BL1003" s="135">
        <f>'Нарххо 2024'!BL1003</f>
        <v>0</v>
      </c>
      <c r="BM1003" s="135">
        <f>'Нарххо 2024'!BM1003</f>
        <v>0</v>
      </c>
      <c r="BN1003" s="169">
        <f>'Нарххо 2024'!BN1003</f>
        <v>10.94</v>
      </c>
    </row>
    <row r="1004" spans="1:66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</row>
    <row r="1005" spans="1:66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</row>
    <row r="1006" spans="1:66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</row>
    <row r="1007" spans="1:66" ht="16.5" customHeight="1" x14ac:dyDescent="0.25">
      <c r="A1007" s="285" t="s">
        <v>200</v>
      </c>
      <c r="B1007" s="285"/>
      <c r="C1007" s="285"/>
      <c r="D1007" s="285"/>
      <c r="E1007" s="285"/>
      <c r="F1007" s="285"/>
      <c r="G1007" s="285"/>
      <c r="H1007" s="285"/>
      <c r="I1007" s="285"/>
      <c r="J1007" s="285"/>
      <c r="K1007" s="285"/>
      <c r="L1007" s="285"/>
      <c r="M1007" s="285"/>
      <c r="N1007" s="285"/>
      <c r="O1007" s="285"/>
      <c r="P1007" s="285"/>
      <c r="Q1007" s="285"/>
      <c r="R1007" s="285"/>
      <c r="S1007" s="285"/>
      <c r="T1007" s="285"/>
      <c r="U1007" s="285"/>
      <c r="V1007" s="285"/>
      <c r="W1007" s="285"/>
      <c r="X1007" s="285"/>
      <c r="Y1007" s="285"/>
      <c r="Z1007" s="285"/>
      <c r="AA1007" s="285"/>
      <c r="AB1007" s="285"/>
      <c r="AC1007" s="285"/>
      <c r="AD1007" s="285"/>
      <c r="AE1007" s="285"/>
      <c r="AF1007" s="285"/>
      <c r="AG1007" s="285"/>
      <c r="AH1007" s="285"/>
      <c r="AI1007" s="285"/>
      <c r="AJ1007" s="285"/>
      <c r="AK1007" s="285"/>
      <c r="AL1007" s="285"/>
      <c r="AM1007" s="285"/>
      <c r="AN1007" s="285"/>
      <c r="AO1007" s="285"/>
      <c r="AP1007" s="285"/>
      <c r="AQ1007" s="285"/>
      <c r="AR1007" s="285"/>
      <c r="AS1007" s="285"/>
      <c r="AT1007" s="285"/>
      <c r="AU1007" s="285"/>
      <c r="AV1007" s="285"/>
      <c r="AW1007" s="285"/>
      <c r="AX1007" s="285"/>
      <c r="AY1007" s="285"/>
      <c r="AZ1007" s="285"/>
      <c r="BA1007" s="285"/>
      <c r="BB1007" s="285"/>
      <c r="BC1007" s="285"/>
      <c r="BD1007" s="285"/>
      <c r="BE1007" s="285"/>
      <c r="BF1007" s="285"/>
      <c r="BG1007" s="285"/>
      <c r="BH1007" s="285"/>
      <c r="BI1007" s="285"/>
      <c r="BJ1007" s="285"/>
      <c r="BK1007" s="285"/>
      <c r="BL1007" s="285"/>
      <c r="BM1007" s="285"/>
      <c r="BN1007" s="285"/>
    </row>
    <row r="1008" spans="1:66" ht="18.75" customHeight="1" x14ac:dyDescent="0.3">
      <c r="A1008" s="212"/>
      <c r="B1008" s="257"/>
      <c r="C1008" s="282" t="s">
        <v>218</v>
      </c>
      <c r="D1008" s="283"/>
      <c r="E1008" s="283"/>
      <c r="F1008" s="283"/>
      <c r="G1008" s="283"/>
      <c r="H1008" s="283"/>
      <c r="I1008" s="283"/>
      <c r="J1008" s="283"/>
      <c r="K1008" s="283"/>
      <c r="L1008" s="283"/>
      <c r="M1008" s="283"/>
      <c r="N1008" s="283"/>
      <c r="O1008" s="283"/>
      <c r="P1008" s="283"/>
      <c r="Q1008" s="283"/>
      <c r="R1008" s="283"/>
      <c r="S1008" s="283"/>
      <c r="T1008" s="283"/>
      <c r="U1008" s="283"/>
      <c r="V1008" s="283"/>
      <c r="W1008" s="283"/>
      <c r="X1008" s="283"/>
      <c r="Y1008" s="283"/>
      <c r="Z1008" s="283"/>
      <c r="AA1008" s="283"/>
      <c r="AB1008" s="283"/>
      <c r="AC1008" s="283"/>
      <c r="AD1008" s="283"/>
      <c r="AE1008" s="283"/>
      <c r="AF1008" s="283"/>
      <c r="AG1008" s="283"/>
      <c r="AH1008" s="283"/>
      <c r="AI1008" s="283"/>
      <c r="AJ1008" s="283"/>
      <c r="AK1008" s="283"/>
      <c r="AL1008" s="283"/>
      <c r="AM1008" s="283"/>
      <c r="AN1008" s="283"/>
      <c r="AO1008" s="283"/>
      <c r="AP1008" s="283"/>
      <c r="AQ1008" s="283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4"/>
    </row>
    <row r="1009" spans="1:66" ht="21.75" customHeight="1" x14ac:dyDescent="0.3">
      <c r="A1009" s="218"/>
      <c r="B1009" s="198"/>
      <c r="C1009" s="349" t="s">
        <v>139</v>
      </c>
      <c r="D1009" s="350"/>
      <c r="E1009" s="350"/>
      <c r="F1009" s="351"/>
      <c r="G1009" s="348" t="s">
        <v>221</v>
      </c>
      <c r="H1009" s="346" t="s">
        <v>139</v>
      </c>
      <c r="I1009" s="347"/>
      <c r="J1009" s="347"/>
      <c r="K1009" s="352"/>
      <c r="L1009" s="348" t="s">
        <v>221</v>
      </c>
      <c r="M1009" s="346" t="s">
        <v>139</v>
      </c>
      <c r="N1009" s="347"/>
      <c r="O1009" s="347"/>
      <c r="P1009" s="352"/>
      <c r="Q1009" s="348" t="s">
        <v>221</v>
      </c>
      <c r="R1009" s="346" t="s">
        <v>139</v>
      </c>
      <c r="S1009" s="347"/>
      <c r="T1009" s="347"/>
      <c r="U1009" s="347"/>
      <c r="V1009" s="352"/>
      <c r="W1009" s="348" t="s">
        <v>221</v>
      </c>
      <c r="X1009" s="346" t="s">
        <v>139</v>
      </c>
      <c r="Y1009" s="347"/>
      <c r="Z1009" s="347"/>
      <c r="AA1009" s="347"/>
      <c r="AB1009" s="348" t="s">
        <v>221</v>
      </c>
      <c r="AC1009" s="346" t="s">
        <v>139</v>
      </c>
      <c r="AD1009" s="347"/>
      <c r="AE1009" s="347"/>
      <c r="AF1009" s="347"/>
      <c r="AG1009" s="348" t="s">
        <v>221</v>
      </c>
      <c r="AH1009" s="346" t="s">
        <v>139</v>
      </c>
      <c r="AI1009" s="347"/>
      <c r="AJ1009" s="347"/>
      <c r="AK1009" s="347"/>
      <c r="AL1009" s="347"/>
      <c r="AM1009" s="348" t="s">
        <v>221</v>
      </c>
      <c r="AN1009" s="346" t="s">
        <v>139</v>
      </c>
      <c r="AO1009" s="347"/>
      <c r="AP1009" s="347"/>
      <c r="AQ1009" s="347"/>
      <c r="AR1009" s="348" t="s">
        <v>221</v>
      </c>
      <c r="AS1009" s="346" t="s">
        <v>139</v>
      </c>
      <c r="AT1009" s="347"/>
      <c r="AU1009" s="347"/>
      <c r="AV1009" s="347"/>
      <c r="AW1009" s="256"/>
      <c r="AX1009" s="348" t="s">
        <v>221</v>
      </c>
      <c r="AY1009" s="346" t="s">
        <v>139</v>
      </c>
      <c r="AZ1009" s="347"/>
      <c r="BA1009" s="347"/>
      <c r="BB1009" s="347"/>
      <c r="BC1009" s="348" t="s">
        <v>221</v>
      </c>
      <c r="BD1009" s="346" t="s">
        <v>139</v>
      </c>
      <c r="BE1009" s="347"/>
      <c r="BF1009" s="347"/>
      <c r="BG1009" s="347"/>
      <c r="BH1009" s="348" t="s">
        <v>221</v>
      </c>
      <c r="BI1009" s="279" t="s">
        <v>139</v>
      </c>
      <c r="BJ1009" s="280"/>
      <c r="BK1009" s="280"/>
      <c r="BL1009" s="280"/>
      <c r="BM1009" s="281"/>
      <c r="BN1009" s="348" t="s">
        <v>221</v>
      </c>
    </row>
    <row r="1010" spans="1:66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3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3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3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3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73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3"/>
    </row>
    <row r="1011" spans="1:66" ht="20.25" customHeight="1" x14ac:dyDescent="0.25">
      <c r="A1011" s="274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</row>
    <row r="1012" spans="1:66" ht="20.25" customHeight="1" x14ac:dyDescent="0.25">
      <c r="A1012" s="275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0</v>
      </c>
      <c r="BL1012" s="135">
        <f>'Нарххо 2024'!BL1012</f>
        <v>0</v>
      </c>
      <c r="BM1012" s="135">
        <f>'Нарххо 2024'!BM1012</f>
        <v>0</v>
      </c>
      <c r="BN1012" s="169">
        <f>'Нарххо 2024'!BN1012</f>
        <v>5.8</v>
      </c>
    </row>
    <row r="1013" spans="1:66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0</v>
      </c>
      <c r="BL1013" s="135">
        <f>'Нарххо 2024'!BL1013</f>
        <v>0</v>
      </c>
      <c r="BM1013" s="135">
        <f>'Нарххо 2024'!BM1013</f>
        <v>0</v>
      </c>
      <c r="BN1013" s="169">
        <f>'Нарххо 2024'!BN1013</f>
        <v>5.2</v>
      </c>
    </row>
    <row r="1014" spans="1:66" ht="18" x14ac:dyDescent="0.25">
      <c r="A1014" s="274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</row>
    <row r="1015" spans="1:66" ht="18" x14ac:dyDescent="0.25">
      <c r="A1015" s="275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0</v>
      </c>
      <c r="BL1015" s="135">
        <f>'Нарххо 2024'!BL1015</f>
        <v>0</v>
      </c>
      <c r="BM1015" s="135">
        <f>'Нарххо 2024'!BM1015</f>
        <v>0</v>
      </c>
      <c r="BN1015" s="169">
        <f>'Нарххо 2024'!BN1015</f>
        <v>4.8</v>
      </c>
    </row>
    <row r="1016" spans="1:66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0</v>
      </c>
      <c r="BL1016" s="135">
        <f>'Нарххо 2024'!BL1016</f>
        <v>0</v>
      </c>
      <c r="BM1016" s="135">
        <f>'Нарххо 2024'!BM1016</f>
        <v>0</v>
      </c>
      <c r="BN1016" s="169">
        <f>'Нарххо 2024'!BN1016</f>
        <v>5</v>
      </c>
    </row>
    <row r="1017" spans="1:66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0</v>
      </c>
      <c r="BL1017" s="135">
        <f>'Нарххо 2024'!BL1017</f>
        <v>0</v>
      </c>
      <c r="BM1017" s="135">
        <f>'Нарххо 2024'!BM1017</f>
        <v>0</v>
      </c>
      <c r="BN1017" s="169">
        <f>'Нарххо 2024'!BN1017</f>
        <v>16</v>
      </c>
    </row>
    <row r="1018" spans="1:66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0</v>
      </c>
      <c r="BL1018" s="135">
        <f>'Нарххо 2024'!BL1018</f>
        <v>0</v>
      </c>
      <c r="BM1018" s="135">
        <f>'Нарххо 2024'!BM1018</f>
        <v>0</v>
      </c>
      <c r="BN1018" s="169">
        <f>'Нарххо 2024'!BN1018</f>
        <v>12</v>
      </c>
    </row>
    <row r="1019" spans="1:66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0</v>
      </c>
      <c r="BL1019" s="135">
        <f>'Нарххо 2024'!BL1019</f>
        <v>0</v>
      </c>
      <c r="BM1019" s="135">
        <f>'Нарххо 2024'!BM1019</f>
        <v>0</v>
      </c>
      <c r="BN1019" s="169">
        <f>'Нарххо 2024'!BN1019</f>
        <v>9.6</v>
      </c>
    </row>
    <row r="1020" spans="1:66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0</v>
      </c>
      <c r="BL1020" s="135">
        <f>'Нарххо 2024'!BL1020</f>
        <v>0</v>
      </c>
      <c r="BM1020" s="135">
        <f>'Нарххо 2024'!BM1020</f>
        <v>0</v>
      </c>
      <c r="BN1020" s="169">
        <f>'Нарххо 2024'!BN1020</f>
        <v>21.3</v>
      </c>
    </row>
    <row r="1021" spans="1:66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0</v>
      </c>
      <c r="BL1021" s="135">
        <f>'Нарххо 2024'!BL1021</f>
        <v>0</v>
      </c>
      <c r="BM1021" s="135">
        <f>'Нарххо 2024'!BM1021</f>
        <v>0</v>
      </c>
      <c r="BN1021" s="169">
        <f>'Нарххо 2024'!BN1021</f>
        <v>19</v>
      </c>
    </row>
    <row r="1022" spans="1:66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0</v>
      </c>
      <c r="BL1022" s="135">
        <f>'Нарххо 2024'!BL1022</f>
        <v>0</v>
      </c>
      <c r="BM1022" s="135">
        <f>'Нарххо 2024'!BM1022</f>
        <v>0</v>
      </c>
      <c r="BN1022" s="169">
        <f>'Нарххо 2024'!BN1022</f>
        <v>19</v>
      </c>
    </row>
    <row r="1023" spans="1:66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0</v>
      </c>
      <c r="BL1023" s="135">
        <f>'Нарххо 2024'!BL1023</f>
        <v>0</v>
      </c>
      <c r="BM1023" s="135">
        <f>'Нарххо 2024'!BM1023</f>
        <v>0</v>
      </c>
      <c r="BN1023" s="169">
        <f>'Нарххо 2024'!BN1023</f>
        <v>70</v>
      </c>
    </row>
    <row r="1024" spans="1:66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0</v>
      </c>
      <c r="BL1024" s="135">
        <f>'Нарххо 2024'!BL1024</f>
        <v>0</v>
      </c>
      <c r="BM1024" s="135">
        <f>'Нарххо 2024'!BM1024</f>
        <v>0</v>
      </c>
      <c r="BN1024" s="169">
        <f>'Нарххо 2024'!BN1024</f>
        <v>75</v>
      </c>
    </row>
    <row r="1025" spans="1:66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0</v>
      </c>
      <c r="BL1025" s="135">
        <f>'Нарххо 2024'!BL1025</f>
        <v>0</v>
      </c>
      <c r="BM1025" s="135">
        <f>'Нарххо 2024'!BM1025</f>
        <v>0</v>
      </c>
      <c r="BN1025" s="169">
        <f>'Нарххо 2024'!BN1025</f>
        <v>10</v>
      </c>
    </row>
    <row r="1026" spans="1:66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0</v>
      </c>
      <c r="BL1026" s="135">
        <f>'Нарххо 2024'!BL1026</f>
        <v>0</v>
      </c>
      <c r="BM1026" s="135">
        <f>'Нарххо 2024'!BM1026</f>
        <v>0</v>
      </c>
      <c r="BN1026" s="169">
        <f>'Нарххо 2024'!BN1026</f>
        <v>13.9</v>
      </c>
    </row>
    <row r="1027" spans="1:66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0</v>
      </c>
      <c r="BL1027" s="135">
        <f>'Нарххо 2024'!BL1027</f>
        <v>0</v>
      </c>
      <c r="BM1027" s="135">
        <f>'Нарххо 2024'!BM1027</f>
        <v>0</v>
      </c>
      <c r="BN1027" s="169">
        <f>'Нарххо 2024'!BN1027</f>
        <v>11.6</v>
      </c>
    </row>
    <row r="1028" spans="1:66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0</v>
      </c>
      <c r="BL1028" s="135">
        <f>'Нарххо 2024'!BL1028</f>
        <v>0</v>
      </c>
      <c r="BM1028" s="135">
        <f>'Нарххо 2024'!BM1028</f>
        <v>0</v>
      </c>
      <c r="BN1028" s="169">
        <f>'Нарххо 2024'!BN1028</f>
        <v>41.5</v>
      </c>
    </row>
    <row r="1029" spans="1:66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0</v>
      </c>
      <c r="BL1029" s="135">
        <f>'Нарххо 2024'!BL1029</f>
        <v>0</v>
      </c>
      <c r="BM1029" s="135">
        <f>'Нарххо 2024'!BM1029</f>
        <v>0</v>
      </c>
      <c r="BN1029" s="169">
        <f>'Нарххо 2024'!BN1029</f>
        <v>42</v>
      </c>
    </row>
    <row r="1030" spans="1:66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0</v>
      </c>
      <c r="BL1030" s="135">
        <f>'Нарххо 2024'!BL1030</f>
        <v>0</v>
      </c>
      <c r="BM1030" s="135">
        <f>'Нарххо 2024'!BM1030</f>
        <v>0</v>
      </c>
      <c r="BN1030" s="169">
        <f>'Нарххо 2024'!BN1030</f>
        <v>5.96</v>
      </c>
    </row>
    <row r="1031" spans="1:66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0</v>
      </c>
      <c r="BL1031" s="135">
        <f>'Нарххо 2024'!BL1031</f>
        <v>0</v>
      </c>
      <c r="BM1031" s="135">
        <f>'Нарххо 2024'!BM1031</f>
        <v>0</v>
      </c>
      <c r="BN1031" s="169">
        <f>'Нарххо 2024'!BN1031</f>
        <v>5.0999999999999996</v>
      </c>
    </row>
    <row r="1032" spans="1:66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0</v>
      </c>
      <c r="BL1032" s="135">
        <f>'Нарххо 2024'!BL1032</f>
        <v>0</v>
      </c>
      <c r="BM1032" s="135">
        <f>'Нарххо 2024'!BM1032</f>
        <v>0</v>
      </c>
      <c r="BN1032" s="169">
        <f>'Нарххо 2024'!BN1032</f>
        <v>5</v>
      </c>
    </row>
    <row r="1033" spans="1:66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0</v>
      </c>
      <c r="BL1033" s="135">
        <f>'Нарххо 2024'!BL1033</f>
        <v>0</v>
      </c>
      <c r="BM1033" s="135">
        <f>'Нарххо 2024'!BM1033</f>
        <v>0</v>
      </c>
      <c r="BN1033" s="169">
        <f>'Нарххо 2024'!BN1033</f>
        <v>21.2</v>
      </c>
    </row>
    <row r="1034" spans="1:66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0</v>
      </c>
      <c r="BL1034" s="135">
        <f>'Нарххо 2024'!BL1034</f>
        <v>0</v>
      </c>
      <c r="BM1034" s="135">
        <f>'Нарххо 2024'!BM1034</f>
        <v>0</v>
      </c>
      <c r="BN1034" s="169">
        <f>'Нарххо 2024'!BN1034</f>
        <v>21.2</v>
      </c>
    </row>
    <row r="1035" spans="1:66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0</v>
      </c>
      <c r="BL1035" s="135">
        <f>'Нарххо 2024'!BL1035</f>
        <v>0</v>
      </c>
      <c r="BM1035" s="135">
        <f>'Нарххо 2024'!BM1035</f>
        <v>0</v>
      </c>
      <c r="BN1035" s="169">
        <f>'Нарххо 2024'!BN1035</f>
        <v>18</v>
      </c>
    </row>
    <row r="1036" spans="1:66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0</v>
      </c>
      <c r="BL1036" s="135">
        <f>'Нарххо 2024'!BL1036</f>
        <v>0</v>
      </c>
      <c r="BM1036" s="135">
        <f>'Нарххо 2024'!BM1036</f>
        <v>0</v>
      </c>
      <c r="BN1036" s="169">
        <f>'Нарххо 2024'!BN1036</f>
        <v>8</v>
      </c>
    </row>
    <row r="1037" spans="1:66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0</v>
      </c>
      <c r="BL1037" s="135">
        <f>'Нарххо 2024'!BL1037</f>
        <v>0</v>
      </c>
      <c r="BM1037" s="135">
        <f>'Нарххо 2024'!BM1037</f>
        <v>0</v>
      </c>
      <c r="BN1037" s="169">
        <f>'Нарххо 2024'!BN1037</f>
        <v>8</v>
      </c>
    </row>
    <row r="1038" spans="1:66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0</v>
      </c>
      <c r="BL1038" s="135">
        <f>'Нарххо 2024'!BL1038</f>
        <v>0</v>
      </c>
      <c r="BM1038" s="135">
        <f>'Нарххо 2024'!BM1038</f>
        <v>0</v>
      </c>
      <c r="BN1038" s="169">
        <f>'Нарххо 2024'!BN1038</f>
        <v>39</v>
      </c>
    </row>
    <row r="1039" spans="1:66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0</v>
      </c>
      <c r="BL1039" s="135">
        <f>'Нарххо 2024'!BL1039</f>
        <v>0</v>
      </c>
      <c r="BM1039" s="135">
        <f>'Нарххо 2024'!BM1039</f>
        <v>0</v>
      </c>
      <c r="BN1039" s="169">
        <f>'Нарххо 2024'!BN1039</f>
        <v>9.1999999999999993</v>
      </c>
    </row>
    <row r="1040" spans="1:66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0</v>
      </c>
      <c r="BL1040" s="135">
        <f>'Нарххо 2024'!BL1040</f>
        <v>0</v>
      </c>
      <c r="BM1040" s="135">
        <f>'Нарххо 2024'!BM1040</f>
        <v>0</v>
      </c>
      <c r="BN1040" s="169">
        <f>'Нарххо 2024'!BN1040</f>
        <v>11.32</v>
      </c>
    </row>
    <row r="1041" spans="1:66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0</v>
      </c>
      <c r="BL1041" s="135">
        <f>'Нарххо 2024'!BL1041</f>
        <v>0</v>
      </c>
      <c r="BM1041" s="135">
        <f>'Нарххо 2024'!BM1041</f>
        <v>0</v>
      </c>
      <c r="BN1041" s="169">
        <f>'Нарххо 2024'!BN1041</f>
        <v>11.9</v>
      </c>
    </row>
    <row r="1042" spans="1:66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</row>
    <row r="1043" spans="1:66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0</v>
      </c>
      <c r="BL1043" s="135">
        <f>'Нарххо 2024'!BL1043</f>
        <v>0</v>
      </c>
      <c r="BM1043" s="135">
        <f>'Нарххо 2024'!BM1043</f>
        <v>0</v>
      </c>
      <c r="BN1043" s="169">
        <f>'Нарххо 2024'!BN1043</f>
        <v>10.8</v>
      </c>
    </row>
    <row r="1044" spans="1:66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0</v>
      </c>
      <c r="BL1044" s="135">
        <f>'Нарххо 2024'!BL1044</f>
        <v>0</v>
      </c>
      <c r="BM1044" s="135">
        <f>'Нарххо 2024'!BM1044</f>
        <v>0</v>
      </c>
      <c r="BN1044" s="169">
        <f>'Нарххо 2024'!BN1044</f>
        <v>10.94</v>
      </c>
    </row>
    <row r="1045" spans="1:66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</row>
    <row r="1046" spans="1:66" ht="20.25" x14ac:dyDescent="0.3">
      <c r="A1046" s="216"/>
      <c r="B1046" s="296"/>
      <c r="C1046" s="296"/>
      <c r="D1046" s="296"/>
      <c r="E1046" s="296"/>
      <c r="F1046" s="296"/>
      <c r="G1046" s="296"/>
      <c r="H1046" s="296"/>
      <c r="I1046" s="296"/>
      <c r="J1046" s="296"/>
      <c r="K1046" s="296"/>
      <c r="L1046" s="296"/>
      <c r="M1046" s="296"/>
      <c r="N1046" s="296"/>
      <c r="O1046" s="296"/>
      <c r="P1046" s="296"/>
      <c r="Q1046" s="296"/>
      <c r="R1046" s="296"/>
      <c r="S1046" s="296"/>
      <c r="T1046" s="296"/>
      <c r="U1046" s="296"/>
      <c r="V1046" s="296"/>
      <c r="W1046" s="296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</row>
    <row r="1047" spans="1:66" ht="20.25" x14ac:dyDescent="0.3">
      <c r="B1047" s="296"/>
      <c r="C1047" s="296"/>
      <c r="D1047" s="296"/>
      <c r="E1047" s="296"/>
      <c r="F1047" s="296"/>
      <c r="G1047" s="296"/>
      <c r="H1047" s="296"/>
      <c r="I1047" s="296"/>
      <c r="J1047" s="296"/>
      <c r="K1047" s="296"/>
      <c r="L1047" s="296"/>
      <c r="M1047" s="296"/>
      <c r="N1047" s="296"/>
      <c r="O1047" s="296"/>
      <c r="P1047" s="296"/>
      <c r="Q1047" s="296"/>
      <c r="R1047" s="296"/>
      <c r="S1047" s="296"/>
      <c r="T1047" s="296"/>
      <c r="U1047" s="296"/>
      <c r="V1047" s="296"/>
      <c r="W1047" s="296"/>
      <c r="X1047" s="296"/>
      <c r="Y1047" s="296"/>
      <c r="Z1047" s="296"/>
      <c r="AA1047" s="296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</row>
    <row r="1048" spans="1:66" ht="20.25" x14ac:dyDescent="0.3">
      <c r="A1048" s="216"/>
      <c r="B1048" s="296"/>
      <c r="C1048" s="296"/>
      <c r="D1048" s="296"/>
      <c r="E1048" s="296"/>
      <c r="F1048" s="296"/>
      <c r="G1048" s="296"/>
      <c r="H1048" s="296"/>
      <c r="I1048" s="296"/>
      <c r="J1048" s="296"/>
      <c r="K1048" s="296"/>
      <c r="L1048" s="296"/>
      <c r="M1048" s="296"/>
      <c r="N1048" s="296"/>
      <c r="O1048" s="296"/>
      <c r="P1048" s="296"/>
      <c r="Q1048" s="296"/>
      <c r="R1048" s="296"/>
      <c r="S1048" s="296"/>
      <c r="T1048" s="296"/>
      <c r="U1048" s="296"/>
      <c r="V1048" s="296"/>
      <c r="W1048" s="296"/>
      <c r="X1048" s="296"/>
      <c r="Y1048" s="296"/>
      <c r="Z1048" s="296"/>
      <c r="AA1048" s="296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</row>
    <row r="1049" spans="1:66" ht="20.25" x14ac:dyDescent="0.3">
      <c r="B1049" s="296"/>
      <c r="C1049" s="296"/>
      <c r="D1049" s="296"/>
      <c r="E1049" s="296"/>
      <c r="F1049" s="296"/>
      <c r="G1049" s="296"/>
      <c r="H1049" s="296"/>
      <c r="I1049" s="296"/>
      <c r="J1049" s="296"/>
      <c r="K1049" s="296"/>
      <c r="L1049" s="296"/>
      <c r="M1049" s="296"/>
      <c r="N1049" s="296"/>
      <c r="O1049" s="296"/>
      <c r="P1049" s="296"/>
      <c r="Q1049" s="296"/>
      <c r="R1049" s="296"/>
      <c r="S1049" s="296"/>
      <c r="T1049" s="296"/>
      <c r="U1049" s="296"/>
      <c r="V1049" s="296"/>
      <c r="W1049" s="296"/>
      <c r="X1049" s="296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</row>
    <row r="1050" spans="1:6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</row>
    <row r="1051" spans="1:6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</row>
    <row r="1052" spans="1:66" ht="25.5" x14ac:dyDescent="0.35">
      <c r="B1052" s="296"/>
      <c r="C1052" s="296"/>
      <c r="D1052" s="296"/>
      <c r="E1052" s="296"/>
      <c r="F1052" s="296"/>
      <c r="G1052" s="296"/>
      <c r="H1052" s="296"/>
      <c r="I1052" s="296"/>
      <c r="J1052" s="296"/>
      <c r="K1052" s="296"/>
      <c r="L1052" s="296"/>
      <c r="M1052" s="296"/>
      <c r="N1052" s="296"/>
      <c r="O1052" s="296"/>
      <c r="P1052" s="296"/>
      <c r="Q1052" s="296"/>
      <c r="R1052" s="296"/>
      <c r="S1052" s="296"/>
      <c r="T1052" s="296"/>
      <c r="U1052" s="296"/>
      <c r="V1052" s="296"/>
      <c r="W1052" s="296"/>
      <c r="X1052" s="296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</row>
    <row r="1053" spans="1:6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</row>
    <row r="1054" spans="1:6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</row>
    <row r="1055" spans="1:66" ht="26.25" x14ac:dyDescent="0.4">
      <c r="B1055" s="297"/>
      <c r="C1055" s="297"/>
      <c r="D1055" s="297"/>
      <c r="E1055" s="297"/>
      <c r="F1055" s="297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</row>
    <row r="1056" spans="1:66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</row>
    <row r="1057" spans="24:66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</row>
    <row r="1058" spans="24:66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</row>
  </sheetData>
  <mergeCells count="706">
    <mergeCell ref="AS968:AV968"/>
    <mergeCell ref="AX968:AX969"/>
    <mergeCell ref="A267:A268"/>
    <mergeCell ref="C345:F345"/>
    <mergeCell ref="G345:G346"/>
    <mergeCell ref="H345:K345"/>
    <mergeCell ref="C635:BN635"/>
    <mergeCell ref="A634:BN634"/>
    <mergeCell ref="C677:BN677"/>
    <mergeCell ref="A676:BN676"/>
    <mergeCell ref="C718:BN718"/>
    <mergeCell ref="A717:BN717"/>
    <mergeCell ref="BI636:BM636"/>
    <mergeCell ref="BI678:BM678"/>
    <mergeCell ref="R636:V636"/>
    <mergeCell ref="W636:W637"/>
    <mergeCell ref="A683:A684"/>
    <mergeCell ref="C10:BN10"/>
    <mergeCell ref="A9:BN9"/>
    <mergeCell ref="C54:BN54"/>
    <mergeCell ref="A53:BN53"/>
    <mergeCell ref="C96:BN96"/>
    <mergeCell ref="A95:BN95"/>
    <mergeCell ref="C137:BN137"/>
    <mergeCell ref="A136:BN136"/>
    <mergeCell ref="C179:BN179"/>
    <mergeCell ref="A178:BN178"/>
    <mergeCell ref="BI11:BM11"/>
    <mergeCell ref="BI55:BM55"/>
    <mergeCell ref="BI97:BM97"/>
    <mergeCell ref="BI138:BM138"/>
    <mergeCell ref="BN11:BN12"/>
    <mergeCell ref="BN55:BN56"/>
    <mergeCell ref="BN97:BN98"/>
    <mergeCell ref="BN138:BN139"/>
    <mergeCell ref="AN55:AQ55"/>
    <mergeCell ref="AR55:AR56"/>
    <mergeCell ref="AN97:AQ97"/>
    <mergeCell ref="AR97:AR98"/>
    <mergeCell ref="AN138:AQ138"/>
    <mergeCell ref="AR138:AR139"/>
    <mergeCell ref="BN1009:BN1010"/>
    <mergeCell ref="BI1009:BM1009"/>
    <mergeCell ref="BN636:BN637"/>
    <mergeCell ref="BN678:BN679"/>
    <mergeCell ref="BN719:BN720"/>
    <mergeCell ref="BN760:BN761"/>
    <mergeCell ref="BN801:BN802"/>
    <mergeCell ref="BI801:BM801"/>
    <mergeCell ref="BN429:BN430"/>
    <mergeCell ref="BN471:BN472"/>
    <mergeCell ref="BN512:BN513"/>
    <mergeCell ref="BN553:BN554"/>
    <mergeCell ref="BN595:BN596"/>
    <mergeCell ref="C470:BN470"/>
    <mergeCell ref="A469:BN469"/>
    <mergeCell ref="C511:BN511"/>
    <mergeCell ref="A510:BN510"/>
    <mergeCell ref="C552:BN552"/>
    <mergeCell ref="A551:BN551"/>
    <mergeCell ref="C594:BN594"/>
    <mergeCell ref="A593:BN593"/>
    <mergeCell ref="BI429:BM429"/>
    <mergeCell ref="BI471:BM471"/>
    <mergeCell ref="BI512:BM512"/>
    <mergeCell ref="BI553:BM553"/>
    <mergeCell ref="BI595:BM595"/>
    <mergeCell ref="BN221:BN222"/>
    <mergeCell ref="BN262:BN263"/>
    <mergeCell ref="BN304:BN305"/>
    <mergeCell ref="BN345:BN346"/>
    <mergeCell ref="BN387:BN388"/>
    <mergeCell ref="C386:BN386"/>
    <mergeCell ref="BI387:BM387"/>
    <mergeCell ref="G262:G263"/>
    <mergeCell ref="H262:K262"/>
    <mergeCell ref="AR595:AR596"/>
    <mergeCell ref="AR345:AR346"/>
    <mergeCell ref="AH387:AL387"/>
    <mergeCell ref="X345:AA345"/>
    <mergeCell ref="AB345:AB346"/>
    <mergeCell ref="M429:P429"/>
    <mergeCell ref="Q429:Q430"/>
    <mergeCell ref="R387:V387"/>
    <mergeCell ref="W387:W388"/>
    <mergeCell ref="X387:AA387"/>
    <mergeCell ref="AM221:AM222"/>
    <mergeCell ref="AC387:AF387"/>
    <mergeCell ref="AG387:AG388"/>
    <mergeCell ref="BN180:BN181"/>
    <mergeCell ref="BI180:BM180"/>
    <mergeCell ref="AN221:AQ221"/>
    <mergeCell ref="AR221:AR222"/>
    <mergeCell ref="AN262:AQ262"/>
    <mergeCell ref="AR262:AR263"/>
    <mergeCell ref="AN304:AQ304"/>
    <mergeCell ref="AR304:AR305"/>
    <mergeCell ref="A264:A26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226:A227"/>
    <mergeCell ref="C262:F262"/>
    <mergeCell ref="X678:AA678"/>
    <mergeCell ref="AB678:AB679"/>
    <mergeCell ref="X719:AA719"/>
    <mergeCell ref="W719:W720"/>
    <mergeCell ref="AB719:AB720"/>
    <mergeCell ref="AG719:AG720"/>
    <mergeCell ref="W760:W761"/>
    <mergeCell ref="R678:V678"/>
    <mergeCell ref="W678:W679"/>
    <mergeCell ref="C759:BN759"/>
    <mergeCell ref="A758:BN758"/>
    <mergeCell ref="BI719:BM719"/>
    <mergeCell ref="BI760:BM760"/>
    <mergeCell ref="AC760:AF760"/>
    <mergeCell ref="AG760:AG761"/>
    <mergeCell ref="AH719:AL719"/>
    <mergeCell ref="AN719:AQ719"/>
    <mergeCell ref="AR719:AR720"/>
    <mergeCell ref="AN760:AQ760"/>
    <mergeCell ref="AR760:AR761"/>
    <mergeCell ref="AM843:AM844"/>
    <mergeCell ref="AC801:AF801"/>
    <mergeCell ref="AG801:AG802"/>
    <mergeCell ref="X760:AA760"/>
    <mergeCell ref="AB760:AB761"/>
    <mergeCell ref="R719:V719"/>
    <mergeCell ref="AB801:AB802"/>
    <mergeCell ref="R801:V801"/>
    <mergeCell ref="W801:W802"/>
    <mergeCell ref="C800:BN800"/>
    <mergeCell ref="A799:BN799"/>
    <mergeCell ref="C842:BN842"/>
    <mergeCell ref="A841:BN841"/>
    <mergeCell ref="BI843:BM843"/>
    <mergeCell ref="BN843:BN844"/>
    <mergeCell ref="AC1009:AF1009"/>
    <mergeCell ref="AG1009:AG1010"/>
    <mergeCell ref="AC885:AF885"/>
    <mergeCell ref="AG885:AG886"/>
    <mergeCell ref="AC926:AF926"/>
    <mergeCell ref="AN885:AQ885"/>
    <mergeCell ref="AR885:AR886"/>
    <mergeCell ref="AN926:AQ926"/>
    <mergeCell ref="AH968:AL968"/>
    <mergeCell ref="AM968:AM969"/>
    <mergeCell ref="AH1009:AL1009"/>
    <mergeCell ref="AM1009:AM1010"/>
    <mergeCell ref="AN1009:AQ1009"/>
    <mergeCell ref="AR1009:AR1010"/>
    <mergeCell ref="AC968:AF968"/>
    <mergeCell ref="AG968:AG969"/>
    <mergeCell ref="C925:BN925"/>
    <mergeCell ref="A924:BN924"/>
    <mergeCell ref="C967:BN967"/>
    <mergeCell ref="A966:BN966"/>
    <mergeCell ref="C1008:BN1008"/>
    <mergeCell ref="A1007:BN1007"/>
    <mergeCell ref="BI885:BM885"/>
    <mergeCell ref="BI926:BM926"/>
    <mergeCell ref="AM760:AM761"/>
    <mergeCell ref="AM801:AM802"/>
    <mergeCell ref="AM429:AM430"/>
    <mergeCell ref="AR636:AR637"/>
    <mergeCell ref="AM387:AM388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11:AQ11"/>
    <mergeCell ref="AR11:AR12"/>
    <mergeCell ref="AN801:AQ801"/>
    <mergeCell ref="AR801:AR802"/>
    <mergeCell ref="AH801:AL801"/>
    <mergeCell ref="AH636:AL636"/>
    <mergeCell ref="AH678:AL678"/>
    <mergeCell ref="AM636:AM637"/>
    <mergeCell ref="AN387:AQ387"/>
    <mergeCell ref="AR387:AR388"/>
    <mergeCell ref="AM345:AM346"/>
    <mergeCell ref="AM719:AM720"/>
    <mergeCell ref="AN345:AQ345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678:AM679"/>
    <mergeCell ref="A385:BN385"/>
    <mergeCell ref="BI345:BM345"/>
    <mergeCell ref="A350:A351"/>
    <mergeCell ref="A347:A348"/>
    <mergeCell ref="R345:V345"/>
    <mergeCell ref="AH345:AL345"/>
    <mergeCell ref="W345:W346"/>
    <mergeCell ref="A721:A722"/>
    <mergeCell ref="H760:K760"/>
    <mergeCell ref="L760:L761"/>
    <mergeCell ref="M760:P760"/>
    <mergeCell ref="Q760:Q761"/>
    <mergeCell ref="A765:A766"/>
    <mergeCell ref="AR926:AR927"/>
    <mergeCell ref="AN968:AQ968"/>
    <mergeCell ref="AR968:AR969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L719:L720"/>
    <mergeCell ref="M719:P719"/>
    <mergeCell ref="Q719:Q720"/>
    <mergeCell ref="C801:F801"/>
    <mergeCell ref="G801:G802"/>
    <mergeCell ref="H801:K801"/>
    <mergeCell ref="L801:L802"/>
    <mergeCell ref="M801:P801"/>
    <mergeCell ref="Q801:Q802"/>
    <mergeCell ref="C719:F719"/>
    <mergeCell ref="G719:G720"/>
    <mergeCell ref="A434:A435"/>
    <mergeCell ref="G387:G388"/>
    <mergeCell ref="A389:A390"/>
    <mergeCell ref="C512:F512"/>
    <mergeCell ref="G512:G513"/>
    <mergeCell ref="H512:K512"/>
    <mergeCell ref="C553:F553"/>
    <mergeCell ref="G553:G554"/>
    <mergeCell ref="H553:K553"/>
    <mergeCell ref="A514:A515"/>
    <mergeCell ref="A517:A518"/>
    <mergeCell ref="C428:BN428"/>
    <mergeCell ref="A427:BN427"/>
    <mergeCell ref="A392:A393"/>
    <mergeCell ref="AB387:AB388"/>
    <mergeCell ref="A431:A432"/>
    <mergeCell ref="H387:K387"/>
    <mergeCell ref="L387:L388"/>
    <mergeCell ref="M387:P387"/>
    <mergeCell ref="Q387:Q388"/>
    <mergeCell ref="C429:F429"/>
    <mergeCell ref="G429:G430"/>
    <mergeCell ref="H429:K429"/>
    <mergeCell ref="L429:L430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W1009:W1010"/>
    <mergeCell ref="AB1009:AB1010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680:A681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724:A725"/>
    <mergeCell ref="C760:F760"/>
    <mergeCell ref="G760:G761"/>
    <mergeCell ref="A762:A763"/>
    <mergeCell ref="H719:K719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Q138:Q139"/>
    <mergeCell ref="C138:F138"/>
    <mergeCell ref="G138:G139"/>
    <mergeCell ref="H138:K138"/>
    <mergeCell ref="L138:L139"/>
    <mergeCell ref="A182:A183"/>
    <mergeCell ref="M97:P97"/>
    <mergeCell ref="R97:V97"/>
    <mergeCell ref="W97:W98"/>
    <mergeCell ref="AC429:AF429"/>
    <mergeCell ref="AH429:AL429"/>
    <mergeCell ref="R429:V429"/>
    <mergeCell ref="W429:W430"/>
    <mergeCell ref="R221:V221"/>
    <mergeCell ref="W221:W222"/>
    <mergeCell ref="X221:AA221"/>
    <mergeCell ref="AB221:AB222"/>
    <mergeCell ref="R138:V138"/>
    <mergeCell ref="W138:W139"/>
    <mergeCell ref="X138:AA138"/>
    <mergeCell ref="AG138:AG139"/>
    <mergeCell ref="AB304:AB305"/>
    <mergeCell ref="AC180:AF180"/>
    <mergeCell ref="AG180:AG181"/>
    <mergeCell ref="AC138:AF138"/>
    <mergeCell ref="M138:P138"/>
    <mergeCell ref="M262:P262"/>
    <mergeCell ref="Q262:Q263"/>
    <mergeCell ref="Q345:Q346"/>
    <mergeCell ref="AB429:AB430"/>
    <mergeCell ref="C97:F97"/>
    <mergeCell ref="G97:G98"/>
    <mergeCell ref="H97:K97"/>
    <mergeCell ref="L97:L98"/>
    <mergeCell ref="AB11:AB12"/>
    <mergeCell ref="X55:AA55"/>
    <mergeCell ref="AB55:AB56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C55:F55"/>
    <mergeCell ref="G55:G56"/>
    <mergeCell ref="H55:K55"/>
    <mergeCell ref="L55:L56"/>
    <mergeCell ref="M55:P55"/>
    <mergeCell ref="Q55:Q56"/>
    <mergeCell ref="R55:V55"/>
    <mergeCell ref="W55:W56"/>
    <mergeCell ref="Q97:Q98"/>
    <mergeCell ref="C11:F11"/>
    <mergeCell ref="G11:G12"/>
    <mergeCell ref="H11:K11"/>
    <mergeCell ref="L11:L12"/>
    <mergeCell ref="M11:P11"/>
    <mergeCell ref="Q11:Q12"/>
    <mergeCell ref="R11:V11"/>
    <mergeCell ref="W11:W12"/>
    <mergeCell ref="X11:AA11"/>
    <mergeCell ref="L345:L346"/>
    <mergeCell ref="M345:P345"/>
    <mergeCell ref="C304:F304"/>
    <mergeCell ref="G304:G305"/>
    <mergeCell ref="H304:K304"/>
    <mergeCell ref="L304:L305"/>
    <mergeCell ref="AC304:AF304"/>
    <mergeCell ref="AG304:AG305"/>
    <mergeCell ref="AC345:AF345"/>
    <mergeCell ref="AG345:AG346"/>
    <mergeCell ref="C344:BN344"/>
    <mergeCell ref="A343:BN343"/>
    <mergeCell ref="BI304:BM304"/>
    <mergeCell ref="A306:A307"/>
    <mergeCell ref="A309:A310"/>
    <mergeCell ref="BC304:BC305"/>
    <mergeCell ref="AY345:BB345"/>
    <mergeCell ref="BC345:BC346"/>
    <mergeCell ref="AS471:AV471"/>
    <mergeCell ref="AX471:AX472"/>
    <mergeCell ref="A638:A639"/>
    <mergeCell ref="A641:A642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473:A474"/>
    <mergeCell ref="A476:A477"/>
    <mergeCell ref="H471:K471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AN595:AQ595"/>
    <mergeCell ref="M595:P595"/>
    <mergeCell ref="Q595:Q596"/>
    <mergeCell ref="C678:F678"/>
    <mergeCell ref="G678:G679"/>
    <mergeCell ref="H678:K678"/>
    <mergeCell ref="L678:L679"/>
    <mergeCell ref="L512:L513"/>
    <mergeCell ref="AC678:AF678"/>
    <mergeCell ref="AG678:AG679"/>
    <mergeCell ref="AB636:AB637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AN636:AQ636"/>
    <mergeCell ref="AN678:AQ678"/>
    <mergeCell ref="AG471:AG472"/>
    <mergeCell ref="W471:W472"/>
    <mergeCell ref="X471:AA471"/>
    <mergeCell ref="AB471:AB472"/>
    <mergeCell ref="AB595:AB596"/>
    <mergeCell ref="X553:AA553"/>
    <mergeCell ref="AB553:AB554"/>
    <mergeCell ref="AC553:AF553"/>
    <mergeCell ref="AC595:AF595"/>
    <mergeCell ref="AG595:AG596"/>
    <mergeCell ref="BD471:BG471"/>
    <mergeCell ref="BH471:BH472"/>
    <mergeCell ref="BD512:BG512"/>
    <mergeCell ref="BH512:BH513"/>
    <mergeCell ref="BD553:BG553"/>
    <mergeCell ref="R471:V471"/>
    <mergeCell ref="BD429:BG429"/>
    <mergeCell ref="BD387:BG387"/>
    <mergeCell ref="BH387:BH388"/>
    <mergeCell ref="BH429:BH430"/>
    <mergeCell ref="AC512:AF512"/>
    <mergeCell ref="AG512:AG513"/>
    <mergeCell ref="AG553:AG554"/>
    <mergeCell ref="AY553:BB553"/>
    <mergeCell ref="BC553:BC554"/>
    <mergeCell ref="AS553:AV553"/>
    <mergeCell ref="AX553:AX554"/>
    <mergeCell ref="R512:V512"/>
    <mergeCell ref="W512:W513"/>
    <mergeCell ref="X512:AA512"/>
    <mergeCell ref="AB512:AB513"/>
    <mergeCell ref="R553:V553"/>
    <mergeCell ref="W553:W554"/>
    <mergeCell ref="X429:AA429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X926:AX927"/>
    <mergeCell ref="AS926:AV926"/>
    <mergeCell ref="C884:BN884"/>
    <mergeCell ref="A883:BN883"/>
    <mergeCell ref="BI968:BM968"/>
    <mergeCell ref="BN885:BN886"/>
    <mergeCell ref="BN926:BN927"/>
    <mergeCell ref="BN968:BN969"/>
    <mergeCell ref="AG926:AG927"/>
    <mergeCell ref="AX595:AX596"/>
    <mergeCell ref="R595:V595"/>
    <mergeCell ref="W595:W596"/>
    <mergeCell ref="X595:AA595"/>
    <mergeCell ref="AM512:AM513"/>
    <mergeCell ref="AH553:AL553"/>
    <mergeCell ref="AM553:AM554"/>
    <mergeCell ref="AH595:AL595"/>
    <mergeCell ref="AM595:AM596"/>
    <mergeCell ref="AH512:AL512"/>
    <mergeCell ref="X801:AA801"/>
    <mergeCell ref="R760:V760"/>
    <mergeCell ref="AC843:AF843"/>
    <mergeCell ref="W843:W844"/>
    <mergeCell ref="X843:AA843"/>
    <mergeCell ref="X636:AA636"/>
    <mergeCell ref="AS595:AV595"/>
    <mergeCell ref="AH926:AL926"/>
    <mergeCell ref="AH760:AL760"/>
    <mergeCell ref="AC719:AF719"/>
    <mergeCell ref="AR678:AR679"/>
    <mergeCell ref="AN843:AQ843"/>
    <mergeCell ref="AR843:AR844"/>
    <mergeCell ref="AX345:AX346"/>
    <mergeCell ref="AS387:AV387"/>
    <mergeCell ref="AX387:AX388"/>
    <mergeCell ref="AS345:AV345"/>
    <mergeCell ref="BD304:BG304"/>
    <mergeCell ref="BH304:BH305"/>
    <mergeCell ref="BD345:BG345"/>
    <mergeCell ref="BH345:BH346"/>
    <mergeCell ref="AY180:BB180"/>
    <mergeCell ref="BC180:BC181"/>
    <mergeCell ref="AS221:AV221"/>
    <mergeCell ref="AX221:AX222"/>
    <mergeCell ref="AS262:AV262"/>
    <mergeCell ref="AY387:BB387"/>
    <mergeCell ref="BC387:BC388"/>
    <mergeCell ref="C220:BN220"/>
    <mergeCell ref="A219:BN219"/>
    <mergeCell ref="C261:BN261"/>
    <mergeCell ref="A260:BN260"/>
    <mergeCell ref="C303:BN303"/>
    <mergeCell ref="A302:BN302"/>
    <mergeCell ref="BI221:BM221"/>
    <mergeCell ref="BI262:BM262"/>
    <mergeCell ref="L262:L263"/>
    <mergeCell ref="AB843:AB844"/>
    <mergeCell ref="AY429:BB429"/>
    <mergeCell ref="BC429:BC430"/>
    <mergeCell ref="AY471:BB471"/>
    <mergeCell ref="BC471:BC472"/>
    <mergeCell ref="AY512:BB512"/>
    <mergeCell ref="BC512:BC513"/>
    <mergeCell ref="AS512:AV512"/>
    <mergeCell ref="AX512:AX513"/>
    <mergeCell ref="AH471:AL471"/>
    <mergeCell ref="AM471:AM472"/>
    <mergeCell ref="AC636:AF636"/>
    <mergeCell ref="AG636:AG637"/>
    <mergeCell ref="AY636:BB636"/>
    <mergeCell ref="BC636:BC637"/>
    <mergeCell ref="AY678:BB678"/>
    <mergeCell ref="AG429:AG430"/>
    <mergeCell ref="AS429:AV429"/>
    <mergeCell ref="AX429:AX430"/>
    <mergeCell ref="AY595:BB595"/>
    <mergeCell ref="BC595:BC596"/>
    <mergeCell ref="BC678:BC679"/>
    <mergeCell ref="AY801:BB801"/>
    <mergeCell ref="AC471:AF471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43:BG843"/>
    <mergeCell ref="BH843:BH844"/>
    <mergeCell ref="BD885:BG885"/>
    <mergeCell ref="BH885:BH886"/>
    <mergeCell ref="BD926:BG926"/>
    <mergeCell ref="BH926:BH927"/>
    <mergeCell ref="BD968:BG968"/>
    <mergeCell ref="BH968:BH969"/>
    <mergeCell ref="AY1009:BB1009"/>
    <mergeCell ref="BC1009:BC1010"/>
    <mergeCell ref="AY719:BB719"/>
    <mergeCell ref="BC719:BC720"/>
    <mergeCell ref="AY760:BB760"/>
    <mergeCell ref="BC760:BC76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304:BB304"/>
    <mergeCell ref="BC926:BC927"/>
    <mergeCell ref="AY968:BB968"/>
    <mergeCell ref="BC968:BC969"/>
    <mergeCell ref="AY926:BB926"/>
    <mergeCell ref="AX11:AX12"/>
    <mergeCell ref="AS55:AV55"/>
    <mergeCell ref="AX55:AX56"/>
    <mergeCell ref="AS97:AV97"/>
    <mergeCell ref="AX97:AX98"/>
    <mergeCell ref="AX262:AX263"/>
    <mergeCell ref="BD55:BG55"/>
    <mergeCell ref="BH55:BH56"/>
    <mergeCell ref="BD97:BG97"/>
    <mergeCell ref="BD180:BG180"/>
    <mergeCell ref="BH180:BH181"/>
    <mergeCell ref="BD221:BG221"/>
    <mergeCell ref="BH221:BH222"/>
    <mergeCell ref="BD262:BG262"/>
    <mergeCell ref="BH262:BH263"/>
    <mergeCell ref="BH97:BH98"/>
    <mergeCell ref="BD138:BG138"/>
    <mergeCell ref="BH138:BH139"/>
    <mergeCell ref="AY221:BB221"/>
    <mergeCell ref="BC221:BC222"/>
    <mergeCell ref="AY262:BB262"/>
    <mergeCell ref="BC262:BC263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BC843:BC844"/>
    <mergeCell ref="AY885:BB885"/>
    <mergeCell ref="BC885:BC886"/>
    <mergeCell ref="BC801:BC802"/>
    <mergeCell ref="R843:V843"/>
    <mergeCell ref="AS11:AV11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060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16384" width="9.140625" style="1"/>
  </cols>
  <sheetData>
    <row r="1" spans="1:6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</row>
    <row r="2" spans="1:6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</row>
    <row r="3" spans="1:6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</row>
    <row r="4" spans="1:6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</row>
    <row r="5" spans="1:66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</row>
    <row r="6" spans="1:6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</row>
    <row r="7" spans="1:6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</row>
    <row r="8" spans="1:6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</row>
    <row r="9" spans="1:66" ht="18.75" customHeight="1" x14ac:dyDescent="0.25">
      <c r="A9" s="285" t="s">
        <v>255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</row>
    <row r="10" spans="1:66" ht="18" x14ac:dyDescent="0.25">
      <c r="A10" s="206"/>
      <c r="B10" s="267" t="s">
        <v>4</v>
      </c>
      <c r="C10" s="282" t="s">
        <v>257</v>
      </c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4"/>
    </row>
    <row r="11" spans="1:66" ht="18" customHeight="1" x14ac:dyDescent="0.25">
      <c r="A11" s="207"/>
      <c r="B11" s="268"/>
      <c r="C11" s="276" t="s">
        <v>139</v>
      </c>
      <c r="D11" s="277"/>
      <c r="E11" s="277"/>
      <c r="F11" s="278"/>
      <c r="G11" s="272" t="s">
        <v>256</v>
      </c>
      <c r="H11" s="279" t="s">
        <v>139</v>
      </c>
      <c r="I11" s="280"/>
      <c r="J11" s="280"/>
      <c r="K11" s="281"/>
      <c r="L11" s="272" t="s">
        <v>256</v>
      </c>
      <c r="M11" s="279" t="s">
        <v>139</v>
      </c>
      <c r="N11" s="280"/>
      <c r="O11" s="280"/>
      <c r="P11" s="281"/>
      <c r="Q11" s="272" t="s">
        <v>256</v>
      </c>
      <c r="R11" s="279" t="s">
        <v>139</v>
      </c>
      <c r="S11" s="280"/>
      <c r="T11" s="280"/>
      <c r="U11" s="280"/>
      <c r="V11" s="281"/>
      <c r="W11" s="272" t="s">
        <v>256</v>
      </c>
      <c r="X11" s="279" t="s">
        <v>139</v>
      </c>
      <c r="Y11" s="280"/>
      <c r="Z11" s="280"/>
      <c r="AA11" s="281"/>
      <c r="AB11" s="272" t="s">
        <v>256</v>
      </c>
      <c r="AC11" s="279" t="s">
        <v>139</v>
      </c>
      <c r="AD11" s="280"/>
      <c r="AE11" s="280"/>
      <c r="AF11" s="281"/>
      <c r="AG11" s="272" t="s">
        <v>256</v>
      </c>
      <c r="AH11" s="279" t="s">
        <v>139</v>
      </c>
      <c r="AI11" s="280"/>
      <c r="AJ11" s="280"/>
      <c r="AK11" s="280"/>
      <c r="AL11" s="281"/>
      <c r="AM11" s="272" t="s">
        <v>256</v>
      </c>
      <c r="AN11" s="279" t="s">
        <v>139</v>
      </c>
      <c r="AO11" s="280"/>
      <c r="AP11" s="280"/>
      <c r="AQ11" s="281"/>
      <c r="AR11" s="272" t="s">
        <v>256</v>
      </c>
      <c r="AS11" s="279" t="s">
        <v>139</v>
      </c>
      <c r="AT11" s="280"/>
      <c r="AU11" s="280"/>
      <c r="AV11" s="280"/>
      <c r="AW11" s="281"/>
      <c r="AX11" s="272" t="s">
        <v>256</v>
      </c>
      <c r="AY11" s="279" t="s">
        <v>139</v>
      </c>
      <c r="AZ11" s="280"/>
      <c r="BA11" s="280"/>
      <c r="BB11" s="281"/>
      <c r="BC11" s="272" t="s">
        <v>256</v>
      </c>
      <c r="BD11" s="279" t="s">
        <v>139</v>
      </c>
      <c r="BE11" s="280"/>
      <c r="BF11" s="280"/>
      <c r="BG11" s="281"/>
      <c r="BH11" s="272" t="s">
        <v>256</v>
      </c>
      <c r="BI11" s="279" t="s">
        <v>139</v>
      </c>
      <c r="BJ11" s="280"/>
      <c r="BK11" s="280"/>
      <c r="BL11" s="280"/>
      <c r="BM11" s="281"/>
      <c r="BN11" s="272" t="s">
        <v>256</v>
      </c>
    </row>
    <row r="12" spans="1:66" ht="18" x14ac:dyDescent="0.25">
      <c r="A12" s="208"/>
      <c r="B12" s="269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138" t="s">
        <v>281</v>
      </c>
      <c r="AA12" s="138" t="s">
        <v>282</v>
      </c>
      <c r="AB12" s="273"/>
      <c r="AC12" s="138" t="s">
        <v>283</v>
      </c>
      <c r="AD12" s="138" t="s">
        <v>284</v>
      </c>
      <c r="AE12" s="138" t="s">
        <v>291</v>
      </c>
      <c r="AF12" s="138" t="s">
        <v>285</v>
      </c>
      <c r="AG12" s="27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3"/>
      <c r="AN12" s="138" t="s">
        <v>292</v>
      </c>
      <c r="AO12" s="138" t="s">
        <v>293</v>
      </c>
      <c r="AP12" s="138" t="s">
        <v>294</v>
      </c>
      <c r="AQ12" s="138" t="s">
        <v>295</v>
      </c>
      <c r="AR12" s="273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73"/>
      <c r="AY12" s="138" t="s">
        <v>302</v>
      </c>
      <c r="AZ12" s="138" t="s">
        <v>303</v>
      </c>
      <c r="BA12" s="138" t="s">
        <v>304</v>
      </c>
      <c r="BB12" s="138" t="s">
        <v>305</v>
      </c>
      <c r="BC12" s="273"/>
      <c r="BD12" s="138" t="s">
        <v>307</v>
      </c>
      <c r="BE12" s="138" t="s">
        <v>308</v>
      </c>
      <c r="BF12" s="138" t="s">
        <v>309</v>
      </c>
      <c r="BG12" s="138" t="s">
        <v>310</v>
      </c>
      <c r="BH12" s="273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73"/>
    </row>
    <row r="13" spans="1:66" x14ac:dyDescent="0.3">
      <c r="A13" s="274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</row>
    <row r="14" spans="1:66" x14ac:dyDescent="0.3">
      <c r="A14" s="275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0</v>
      </c>
      <c r="BL14" s="135">
        <f>'Нарххо 2024'!BL14</f>
        <v>0</v>
      </c>
      <c r="BM14" s="135">
        <f>'Нарххо 2024'!BM14</f>
        <v>0</v>
      </c>
      <c r="BN14" s="169">
        <f>'Нарххо 2024'!BN14</f>
        <v>4.95</v>
      </c>
    </row>
    <row r="15" spans="1:66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0</v>
      </c>
      <c r="BL15" s="135">
        <f>'Нарххо 2024'!BL15</f>
        <v>0</v>
      </c>
      <c r="BM15" s="135">
        <f>'Нарххо 2024'!BM15</f>
        <v>0</v>
      </c>
      <c r="BN15" s="169">
        <f>'Нарххо 2024'!BN15</f>
        <v>4.1150000000000002</v>
      </c>
    </row>
    <row r="16" spans="1:66" x14ac:dyDescent="0.25">
      <c r="A16" s="274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</row>
    <row r="17" spans="1:66" x14ac:dyDescent="0.25">
      <c r="A17" s="275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0</v>
      </c>
      <c r="BL17" s="135">
        <f>'Нарххо 2024'!BL17</f>
        <v>0</v>
      </c>
      <c r="BM17" s="135">
        <f>'Нарххо 2024'!BM17</f>
        <v>0</v>
      </c>
      <c r="BN17" s="169">
        <f>'Нарххо 2024'!BN17</f>
        <v>2.57</v>
      </c>
    </row>
    <row r="18" spans="1:66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0</v>
      </c>
      <c r="BL18" s="135">
        <f>'Нарххо 2024'!BL18</f>
        <v>0</v>
      </c>
      <c r="BM18" s="135">
        <f>'Нарххо 2024'!BM18</f>
        <v>0</v>
      </c>
      <c r="BN18" s="169">
        <f>'Нарххо 2024'!BN18</f>
        <v>2.65</v>
      </c>
    </row>
    <row r="19" spans="1:66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0</v>
      </c>
      <c r="BL19" s="135">
        <f>'Нарххо 2024'!BL19</f>
        <v>0</v>
      </c>
      <c r="BM19" s="135">
        <f>'Нарххо 2024'!BM19</f>
        <v>0</v>
      </c>
      <c r="BN19" s="169">
        <f>'Нарххо 2024'!BN19</f>
        <v>10.535</v>
      </c>
    </row>
    <row r="20" spans="1:66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0</v>
      </c>
      <c r="BL20" s="135">
        <f>'Нарххо 2024'!BL20</f>
        <v>0</v>
      </c>
      <c r="BM20" s="135">
        <f>'Нарххо 2024'!BM20</f>
        <v>0</v>
      </c>
      <c r="BN20" s="169">
        <f>'Нарххо 2024'!BN20</f>
        <v>11.030000000000001</v>
      </c>
    </row>
    <row r="21" spans="1:66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0</v>
      </c>
      <c r="BL21" s="135">
        <f>'Нарххо 2024'!BL21</f>
        <v>0</v>
      </c>
      <c r="BM21" s="135">
        <f>'Нарххо 2024'!BM21</f>
        <v>0</v>
      </c>
      <c r="BN21" s="169">
        <f>'Нарххо 2024'!BN21</f>
        <v>10.23</v>
      </c>
    </row>
    <row r="22" spans="1:66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0</v>
      </c>
      <c r="BL22" s="135">
        <f>'Нарххо 2024'!BL22</f>
        <v>0</v>
      </c>
      <c r="BM22" s="135">
        <f>'Нарххо 2024'!BM22</f>
        <v>0</v>
      </c>
      <c r="BN22" s="169">
        <f>'Нарххо 2024'!BN22</f>
        <v>17.43</v>
      </c>
    </row>
    <row r="23" spans="1:66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0</v>
      </c>
      <c r="BL23" s="135">
        <f>'Нарххо 2024'!BL23</f>
        <v>0</v>
      </c>
      <c r="BM23" s="135">
        <f>'Нарххо 2024'!BM23</f>
        <v>0</v>
      </c>
      <c r="BN23" s="169">
        <f>'Нарххо 2024'!BN23</f>
        <v>15.67</v>
      </c>
    </row>
    <row r="24" spans="1:66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0</v>
      </c>
      <c r="BL24" s="135">
        <f>'Нарххо 2024'!BL24</f>
        <v>0</v>
      </c>
      <c r="BM24" s="135">
        <f>'Нарххо 2024'!BM24</f>
        <v>0</v>
      </c>
      <c r="BN24" s="169">
        <f>'Нарххо 2024'!BN24</f>
        <v>16</v>
      </c>
    </row>
    <row r="25" spans="1:66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0</v>
      </c>
      <c r="BL25" s="135">
        <f>'Нарххо 2024'!BL25</f>
        <v>0</v>
      </c>
      <c r="BM25" s="135">
        <f>'Нарххо 2024'!BM25</f>
        <v>0</v>
      </c>
      <c r="BN25" s="169">
        <f>'Нарххо 2024'!BN25</f>
        <v>79.5</v>
      </c>
    </row>
    <row r="26" spans="1:66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0</v>
      </c>
      <c r="BL26" s="135">
        <f>'Нарххо 2024'!BL26</f>
        <v>0</v>
      </c>
      <c r="BM26" s="135">
        <f>'Нарххо 2024'!BM26</f>
        <v>0</v>
      </c>
      <c r="BN26" s="169">
        <f>'Нарххо 2024'!BN26</f>
        <v>82</v>
      </c>
    </row>
    <row r="27" spans="1:66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0</v>
      </c>
      <c r="BL27" s="135">
        <f>'Нарххо 2024'!BL27</f>
        <v>0</v>
      </c>
      <c r="BM27" s="135">
        <f>'Нарххо 2024'!BM27</f>
        <v>0</v>
      </c>
      <c r="BN27" s="169">
        <f>'Нарххо 2024'!BN27</f>
        <v>8</v>
      </c>
    </row>
    <row r="28" spans="1:66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0</v>
      </c>
      <c r="BL28" s="135">
        <f>'Нарххо 2024'!BL28</f>
        <v>0</v>
      </c>
      <c r="BM28" s="135">
        <f>'Нарххо 2024'!BM28</f>
        <v>0</v>
      </c>
      <c r="BN28" s="169">
        <f>'Нарххо 2024'!BN28</f>
        <v>12.05</v>
      </c>
    </row>
    <row r="29" spans="1:66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0</v>
      </c>
      <c r="BL29" s="135">
        <f>'Нарххо 2024'!BL29</f>
        <v>0</v>
      </c>
      <c r="BM29" s="135">
        <f>'Нарххо 2024'!BM29</f>
        <v>0</v>
      </c>
      <c r="BN29" s="169">
        <f>'Нарххо 2024'!BN29</f>
        <v>10.93</v>
      </c>
    </row>
    <row r="30" spans="1:66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0</v>
      </c>
      <c r="BL30" s="135">
        <f>'Нарххо 2024'!BL30</f>
        <v>0</v>
      </c>
      <c r="BM30" s="135">
        <f>'Нарххо 2024'!BM30</f>
        <v>0</v>
      </c>
      <c r="BN30" s="169">
        <f>'Нарххо 2024'!BN30</f>
        <v>58.215000000000003</v>
      </c>
    </row>
    <row r="31" spans="1:66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0</v>
      </c>
      <c r="BL31" s="135">
        <f>'Нарххо 2024'!BL31</f>
        <v>0</v>
      </c>
      <c r="BM31" s="135">
        <f>'Нарххо 2024'!BM31</f>
        <v>0</v>
      </c>
      <c r="BN31" s="169">
        <f>'Нарххо 2024'!BN31</f>
        <v>59.164999999999999</v>
      </c>
    </row>
    <row r="32" spans="1:66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0</v>
      </c>
      <c r="BL32" s="135">
        <f>'Нарххо 2024'!BL32</f>
        <v>0</v>
      </c>
      <c r="BM32" s="135">
        <f>'Нарххо 2024'!BM32</f>
        <v>0</v>
      </c>
      <c r="BN32" s="169">
        <f>'Нарххо 2024'!BN32</f>
        <v>5.2</v>
      </c>
    </row>
    <row r="33" spans="1:66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0</v>
      </c>
      <c r="BL33" s="135">
        <f>'Нарххо 2024'!BL33</f>
        <v>0</v>
      </c>
      <c r="BM33" s="135">
        <f>'Нарххо 2024'!BM33</f>
        <v>0</v>
      </c>
      <c r="BN33" s="169">
        <f>'Нарххо 2024'!BN33</f>
        <v>4.5999999999999996</v>
      </c>
    </row>
    <row r="34" spans="1:66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0</v>
      </c>
      <c r="BL34" s="135">
        <f>'Нарххо 2024'!BL34</f>
        <v>0</v>
      </c>
      <c r="BM34" s="135">
        <f>'Нарххо 2024'!BM34</f>
        <v>0</v>
      </c>
      <c r="BN34" s="169">
        <f>'Нарххо 2024'!BN34</f>
        <v>5</v>
      </c>
    </row>
    <row r="35" spans="1:66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0</v>
      </c>
      <c r="BL35" s="135">
        <f>'Нарххо 2024'!BL35</f>
        <v>0</v>
      </c>
      <c r="BM35" s="135">
        <f>'Нарххо 2024'!BM35</f>
        <v>0</v>
      </c>
      <c r="BN35" s="169">
        <f>'Нарххо 2024'!BN35</f>
        <v>22.23</v>
      </c>
    </row>
    <row r="36" spans="1:66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0</v>
      </c>
      <c r="BL36" s="135">
        <f>'Нарххо 2024'!BL36</f>
        <v>0</v>
      </c>
      <c r="BM36" s="135">
        <f>'Нарххо 2024'!BM36</f>
        <v>0</v>
      </c>
      <c r="BN36" s="169">
        <f>'Нарххо 2024'!BN36</f>
        <v>20.93</v>
      </c>
    </row>
    <row r="37" spans="1:66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0</v>
      </c>
      <c r="BL37" s="135">
        <f>'Нарххо 2024'!BL37</f>
        <v>0</v>
      </c>
      <c r="BM37" s="135">
        <f>'Нарххо 2024'!BM37</f>
        <v>0</v>
      </c>
      <c r="BN37" s="169">
        <f>'Нарххо 2024'!BN37</f>
        <v>17.5</v>
      </c>
    </row>
    <row r="38" spans="1:66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0</v>
      </c>
      <c r="BL38" s="135">
        <f>'Нарххо 2024'!BL38</f>
        <v>0</v>
      </c>
      <c r="BM38" s="135">
        <f>'Нарххо 2024'!BM38</f>
        <v>0</v>
      </c>
      <c r="BN38" s="169">
        <f>'Нарххо 2024'!BN38</f>
        <v>3.5</v>
      </c>
    </row>
    <row r="39" spans="1:66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0</v>
      </c>
      <c r="BL39" s="135">
        <f>'Нарххо 2024'!BL39</f>
        <v>0</v>
      </c>
      <c r="BM39" s="135">
        <f>'Нарххо 2024'!BM39</f>
        <v>0</v>
      </c>
      <c r="BN39" s="169">
        <f>'Нарххо 2024'!BN39</f>
        <v>3</v>
      </c>
    </row>
    <row r="40" spans="1:66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0</v>
      </c>
      <c r="BL40" s="135">
        <f>'Нарххо 2024'!BL40</f>
        <v>0</v>
      </c>
      <c r="BM40" s="135">
        <f>'Нарххо 2024'!BM40</f>
        <v>0</v>
      </c>
      <c r="BN40" s="169">
        <f>'Нарххо 2024'!BN40</f>
        <v>36</v>
      </c>
    </row>
    <row r="41" spans="1:66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0</v>
      </c>
      <c r="BL41" s="135">
        <f>'Нарххо 2024'!BL41</f>
        <v>0</v>
      </c>
      <c r="BM41" s="135">
        <f>'Нарххо 2024'!BM41</f>
        <v>0</v>
      </c>
      <c r="BN41" s="169">
        <f>'Нарххо 2024'!BN41</f>
        <v>8.0500000000000007</v>
      </c>
    </row>
    <row r="42" spans="1:66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0</v>
      </c>
      <c r="BL42" s="135">
        <f>'Нарххо 2024'!BL42</f>
        <v>0</v>
      </c>
      <c r="BM42" s="135">
        <f>'Нарххо 2024'!BM42</f>
        <v>0</v>
      </c>
      <c r="BN42" s="169">
        <f>'Нарххо 2024'!BN42</f>
        <v>10.5</v>
      </c>
    </row>
    <row r="43" spans="1:66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0</v>
      </c>
      <c r="BL43" s="135">
        <f>'Нарххо 2024'!BL43</f>
        <v>0</v>
      </c>
      <c r="BM43" s="135">
        <f>'Нарххо 2024'!BM43</f>
        <v>0</v>
      </c>
      <c r="BN43" s="169">
        <f>'Нарххо 2024'!BN43</f>
        <v>11.33</v>
      </c>
    </row>
    <row r="44" spans="1:66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</row>
    <row r="45" spans="1:66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0</v>
      </c>
      <c r="BL45" s="135">
        <f>'Нарххо 2024'!BL45</f>
        <v>0</v>
      </c>
      <c r="BM45" s="135">
        <f>'Нарххо 2024'!BM45</f>
        <v>0</v>
      </c>
      <c r="BN45" s="169">
        <f>'Нарххо 2024'!BN45</f>
        <v>10.85</v>
      </c>
    </row>
    <row r="46" spans="1:66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0</v>
      </c>
      <c r="BL46" s="135">
        <f>'Нарххо 2024'!BL46</f>
        <v>0</v>
      </c>
      <c r="BM46" s="135">
        <f>'Нарххо 2024'!BM46</f>
        <v>0</v>
      </c>
      <c r="BN46" s="169">
        <f>'Нарххо 2024'!BN46</f>
        <v>10.94</v>
      </c>
    </row>
    <row r="47" spans="1:6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</row>
    <row r="48" spans="1:6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</row>
    <row r="49" spans="1:6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</row>
    <row r="50" spans="1:6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</row>
    <row r="51" spans="1:6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</row>
    <row r="52" spans="1:6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</row>
    <row r="53" spans="1:66" ht="18" customHeight="1" x14ac:dyDescent="0.25">
      <c r="A53" s="285" t="s">
        <v>255</v>
      </c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</row>
    <row r="54" spans="1:66" x14ac:dyDescent="0.3">
      <c r="A54" s="212"/>
      <c r="B54" s="200"/>
      <c r="C54" s="282" t="s">
        <v>258</v>
      </c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4"/>
    </row>
    <row r="55" spans="1:66" ht="18.75" customHeight="1" x14ac:dyDescent="0.3">
      <c r="A55" s="218"/>
      <c r="B55" s="198"/>
      <c r="C55" s="349" t="s">
        <v>139</v>
      </c>
      <c r="D55" s="350"/>
      <c r="E55" s="350"/>
      <c r="F55" s="351"/>
      <c r="G55" s="348" t="s">
        <v>256</v>
      </c>
      <c r="H55" s="346" t="s">
        <v>139</v>
      </c>
      <c r="I55" s="347"/>
      <c r="J55" s="347"/>
      <c r="K55" s="352"/>
      <c r="L55" s="348" t="s">
        <v>256</v>
      </c>
      <c r="M55" s="346" t="s">
        <v>139</v>
      </c>
      <c r="N55" s="347"/>
      <c r="O55" s="347"/>
      <c r="P55" s="352"/>
      <c r="Q55" s="348" t="s">
        <v>256</v>
      </c>
      <c r="R55" s="346" t="s">
        <v>139</v>
      </c>
      <c r="S55" s="347"/>
      <c r="T55" s="347"/>
      <c r="U55" s="347"/>
      <c r="V55" s="352"/>
      <c r="W55" s="348" t="s">
        <v>256</v>
      </c>
      <c r="X55" s="346" t="s">
        <v>139</v>
      </c>
      <c r="Y55" s="347"/>
      <c r="Z55" s="347"/>
      <c r="AA55" s="352"/>
      <c r="AB55" s="348" t="s">
        <v>256</v>
      </c>
      <c r="AC55" s="346" t="s">
        <v>139</v>
      </c>
      <c r="AD55" s="347"/>
      <c r="AE55" s="347"/>
      <c r="AF55" s="352"/>
      <c r="AG55" s="348" t="s">
        <v>256</v>
      </c>
      <c r="AH55" s="346" t="s">
        <v>139</v>
      </c>
      <c r="AI55" s="347"/>
      <c r="AJ55" s="347"/>
      <c r="AK55" s="347"/>
      <c r="AL55" s="352"/>
      <c r="AM55" s="348" t="s">
        <v>256</v>
      </c>
      <c r="AN55" s="346" t="s">
        <v>139</v>
      </c>
      <c r="AO55" s="347"/>
      <c r="AP55" s="347"/>
      <c r="AQ55" s="352"/>
      <c r="AR55" s="348" t="s">
        <v>256</v>
      </c>
      <c r="AS55" s="346" t="s">
        <v>139</v>
      </c>
      <c r="AT55" s="347"/>
      <c r="AU55" s="347"/>
      <c r="AV55" s="347"/>
      <c r="AW55" s="256"/>
      <c r="AX55" s="348" t="s">
        <v>256</v>
      </c>
      <c r="AY55" s="346" t="s">
        <v>139</v>
      </c>
      <c r="AZ55" s="347"/>
      <c r="BA55" s="347"/>
      <c r="BB55" s="352"/>
      <c r="BC55" s="348" t="s">
        <v>256</v>
      </c>
      <c r="BD55" s="346" t="s">
        <v>139</v>
      </c>
      <c r="BE55" s="347"/>
      <c r="BF55" s="347"/>
      <c r="BG55" s="352"/>
      <c r="BH55" s="348" t="s">
        <v>256</v>
      </c>
      <c r="BI55" s="346" t="s">
        <v>139</v>
      </c>
      <c r="BJ55" s="347"/>
      <c r="BK55" s="347"/>
      <c r="BL55" s="352"/>
      <c r="BM55" s="266"/>
      <c r="BN55" s="348" t="s">
        <v>256</v>
      </c>
    </row>
    <row r="56" spans="1:66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3"/>
      <c r="H56" s="138" t="s">
        <v>141</v>
      </c>
      <c r="I56" s="138" t="s">
        <v>142</v>
      </c>
      <c r="J56" s="138" t="s">
        <v>143</v>
      </c>
      <c r="K56" s="138" t="s">
        <v>144</v>
      </c>
      <c r="L56" s="273"/>
      <c r="M56" s="138" t="s">
        <v>145</v>
      </c>
      <c r="N56" s="138" t="s">
        <v>146</v>
      </c>
      <c r="O56" s="138" t="s">
        <v>147</v>
      </c>
      <c r="P56" s="138" t="s">
        <v>148</v>
      </c>
      <c r="Q56" s="273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3"/>
      <c r="X56" s="138" t="s">
        <v>159</v>
      </c>
      <c r="Y56" s="138" t="s">
        <v>160</v>
      </c>
      <c r="Z56" s="138" t="s">
        <v>281</v>
      </c>
      <c r="AA56" s="138" t="s">
        <v>282</v>
      </c>
      <c r="AB56" s="273"/>
      <c r="AC56" s="138" t="s">
        <v>283</v>
      </c>
      <c r="AD56" s="138" t="s">
        <v>284</v>
      </c>
      <c r="AE56" s="138" t="s">
        <v>291</v>
      </c>
      <c r="AF56" s="138" t="s">
        <v>285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73"/>
    </row>
    <row r="57" spans="1:66" ht="18" x14ac:dyDescent="0.25">
      <c r="A57" s="274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</row>
    <row r="58" spans="1:66" ht="18" x14ac:dyDescent="0.25">
      <c r="A58" s="275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0</v>
      </c>
      <c r="BL58" s="135">
        <f>'Нарххо 2024'!BL58</f>
        <v>0</v>
      </c>
      <c r="BM58" s="135">
        <f>'Нарххо 2024'!BM58</f>
        <v>0</v>
      </c>
      <c r="BN58" s="169">
        <f>'Нарххо 2024'!BN58</f>
        <v>5.35</v>
      </c>
    </row>
    <row r="59" spans="1:66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0</v>
      </c>
      <c r="BL59" s="135">
        <f>'Нарххо 2024'!BL59</f>
        <v>0</v>
      </c>
      <c r="BM59" s="135">
        <f>'Нарххо 2024'!BM59</f>
        <v>0</v>
      </c>
      <c r="BN59" s="169">
        <f>'Нарххо 2024'!BN59</f>
        <v>4.2</v>
      </c>
    </row>
    <row r="60" spans="1:66" ht="18" x14ac:dyDescent="0.25">
      <c r="A60" s="274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</row>
    <row r="61" spans="1:66" ht="18" x14ac:dyDescent="0.25">
      <c r="A61" s="275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0</v>
      </c>
      <c r="BL61" s="135">
        <f>'Нарххо 2024'!BL61</f>
        <v>0</v>
      </c>
      <c r="BM61" s="135">
        <f>'Нарххо 2024'!BM61</f>
        <v>0</v>
      </c>
      <c r="BN61" s="169">
        <f>'Нарххо 2024'!BN61</f>
        <v>3.2199999999999998</v>
      </c>
    </row>
    <row r="62" spans="1:66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0</v>
      </c>
      <c r="BL62" s="135">
        <f>'Нарххо 2024'!BL62</f>
        <v>0</v>
      </c>
      <c r="BM62" s="135">
        <f>'Нарххо 2024'!BM62</f>
        <v>0</v>
      </c>
      <c r="BN62" s="169">
        <f>'Нарххо 2024'!BN62</f>
        <v>3.34</v>
      </c>
    </row>
    <row r="63" spans="1:66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0</v>
      </c>
      <c r="BL63" s="135">
        <f>'Нарххо 2024'!BL63</f>
        <v>0</v>
      </c>
      <c r="BM63" s="135">
        <f>'Нарххо 2024'!BM63</f>
        <v>0</v>
      </c>
      <c r="BN63" s="169">
        <f>'Нарххо 2024'!BN63</f>
        <v>12.55</v>
      </c>
    </row>
    <row r="64" spans="1:66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0</v>
      </c>
      <c r="BL64" s="135">
        <f>'Нарххо 2024'!BL64</f>
        <v>0</v>
      </c>
      <c r="BM64" s="135">
        <f>'Нарххо 2024'!BM64</f>
        <v>0</v>
      </c>
      <c r="BN64" s="169">
        <f>'Нарххо 2024'!BN64</f>
        <v>12.969999999999999</v>
      </c>
    </row>
    <row r="65" spans="1:66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0</v>
      </c>
      <c r="BL65" s="135">
        <f>'Нарххо 2024'!BL65</f>
        <v>0</v>
      </c>
      <c r="BM65" s="135">
        <f>'Нарххо 2024'!BM65</f>
        <v>0</v>
      </c>
      <c r="BN65" s="169">
        <f>'Нарххо 2024'!BN65</f>
        <v>13.5</v>
      </c>
    </row>
    <row r="66" spans="1:66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0</v>
      </c>
      <c r="BL66" s="135">
        <f>'Нарххо 2024'!BL66</f>
        <v>0</v>
      </c>
      <c r="BM66" s="135">
        <f>'Нарххо 2024'!BM66</f>
        <v>0</v>
      </c>
      <c r="BN66" s="169">
        <f>'Нарххо 2024'!BN66</f>
        <v>22.5</v>
      </c>
    </row>
    <row r="67" spans="1:66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0</v>
      </c>
      <c r="BL67" s="135">
        <f>'Нарххо 2024'!BL67</f>
        <v>0</v>
      </c>
      <c r="BM67" s="135">
        <f>'Нарххо 2024'!BM67</f>
        <v>0</v>
      </c>
      <c r="BN67" s="169">
        <f>'Нарххо 2024'!BN67</f>
        <v>19.71</v>
      </c>
    </row>
    <row r="68" spans="1:66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0</v>
      </c>
      <c r="BL68" s="135">
        <f>'Нарххо 2024'!BL68</f>
        <v>0</v>
      </c>
      <c r="BM68" s="135">
        <f>'Нарххо 2024'!BM68</f>
        <v>0</v>
      </c>
      <c r="BN68" s="169">
        <f>'Нарххо 2024'!BN68</f>
        <v>19.98</v>
      </c>
    </row>
    <row r="69" spans="1:66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0</v>
      </c>
      <c r="BL69" s="135">
        <f>'Нарххо 2024'!BL69</f>
        <v>0</v>
      </c>
      <c r="BM69" s="135">
        <f>'Нарххо 2024'!BM69</f>
        <v>0</v>
      </c>
      <c r="BN69" s="169">
        <f>'Нарххо 2024'!BN69</f>
        <v>97.4</v>
      </c>
    </row>
    <row r="70" spans="1:66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0</v>
      </c>
      <c r="BL70" s="135">
        <f>'Нарххо 2024'!BL70</f>
        <v>0</v>
      </c>
      <c r="BM70" s="135">
        <f>'Нарххо 2024'!BM70</f>
        <v>0</v>
      </c>
      <c r="BN70" s="169">
        <f>'Нарххо 2024'!BN70</f>
        <v>97.6</v>
      </c>
    </row>
    <row r="71" spans="1:66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0</v>
      </c>
      <c r="BL71" s="135">
        <f>'Нарххо 2024'!BL71</f>
        <v>0</v>
      </c>
      <c r="BM71" s="135">
        <f>'Нарххо 2024'!BM71</f>
        <v>0</v>
      </c>
      <c r="BN71" s="169">
        <f>'Нарххо 2024'!BN71</f>
        <v>6</v>
      </c>
    </row>
    <row r="72" spans="1:66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0</v>
      </c>
      <c r="BL72" s="135">
        <f>'Нарххо 2024'!BL72</f>
        <v>0</v>
      </c>
      <c r="BM72" s="135">
        <f>'Нарххо 2024'!BM72</f>
        <v>0</v>
      </c>
      <c r="BN72" s="169">
        <f>'Нарххо 2024'!BN72</f>
        <v>12.850000000000001</v>
      </c>
    </row>
    <row r="73" spans="1:66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0</v>
      </c>
      <c r="BL73" s="135">
        <f>'Нарххо 2024'!BL73</f>
        <v>0</v>
      </c>
      <c r="BM73" s="135">
        <f>'Нарххо 2024'!BM73</f>
        <v>0</v>
      </c>
      <c r="BN73" s="169">
        <f>'Нарххо 2024'!BN73</f>
        <v>11.99</v>
      </c>
    </row>
    <row r="74" spans="1:66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0</v>
      </c>
      <c r="BL74" s="135">
        <f>'Нарххо 2024'!BL74</f>
        <v>0</v>
      </c>
      <c r="BM74" s="135">
        <f>'Нарххо 2024'!BM74</f>
        <v>0</v>
      </c>
      <c r="BN74" s="169">
        <f>'Нарххо 2024'!BN74</f>
        <v>42.35</v>
      </c>
    </row>
    <row r="75" spans="1:66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0</v>
      </c>
      <c r="BL75" s="135">
        <f>'Нарххо 2024'!BL75</f>
        <v>0</v>
      </c>
      <c r="BM75" s="135">
        <f>'Нарххо 2024'!BM75</f>
        <v>0</v>
      </c>
      <c r="BN75" s="169">
        <f>'Нарххо 2024'!BN75</f>
        <v>43.400000000000006</v>
      </c>
    </row>
    <row r="76" spans="1:66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0</v>
      </c>
      <c r="BL76" s="135">
        <f>'Нарххо 2024'!BL76</f>
        <v>0</v>
      </c>
      <c r="BM76" s="135">
        <f>'Нарххо 2024'!BM76</f>
        <v>0</v>
      </c>
      <c r="BN76" s="169">
        <f>'Нарххо 2024'!BN76</f>
        <v>5.8900000000000006</v>
      </c>
    </row>
    <row r="77" spans="1:66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0</v>
      </c>
      <c r="BL77" s="135">
        <f>'Нарххо 2024'!BL77</f>
        <v>0</v>
      </c>
      <c r="BM77" s="135">
        <f>'Нарххо 2024'!BM77</f>
        <v>0</v>
      </c>
      <c r="BN77" s="169">
        <f>'Нарххо 2024'!BN77</f>
        <v>5.3599999999999994</v>
      </c>
    </row>
    <row r="78" spans="1:66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0</v>
      </c>
      <c r="BL78" s="135">
        <f>'Нарххо 2024'!BL78</f>
        <v>0</v>
      </c>
      <c r="BM78" s="135">
        <f>'Нарххо 2024'!BM78</f>
        <v>0</v>
      </c>
      <c r="BN78" s="169">
        <f>'Нарххо 2024'!BN78</f>
        <v>3.3</v>
      </c>
    </row>
    <row r="79" spans="1:66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0</v>
      </c>
      <c r="BL79" s="135">
        <f>'Нарххо 2024'!BL79</f>
        <v>0</v>
      </c>
      <c r="BM79" s="135">
        <f>'Нарххо 2024'!BM79</f>
        <v>0</v>
      </c>
      <c r="BN79" s="169">
        <f>'Нарххо 2024'!BN79</f>
        <v>22.35</v>
      </c>
    </row>
    <row r="80" spans="1:66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0</v>
      </c>
      <c r="BL80" s="135">
        <f>'Нарххо 2024'!BL80</f>
        <v>0</v>
      </c>
      <c r="BM80" s="135">
        <f>'Нарххо 2024'!BM80</f>
        <v>0</v>
      </c>
      <c r="BN80" s="169">
        <f>'Нарххо 2024'!BN80</f>
        <v>24.9</v>
      </c>
    </row>
    <row r="81" spans="1:66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0</v>
      </c>
      <c r="BL81" s="135">
        <f>'Нарххо 2024'!BL81</f>
        <v>0</v>
      </c>
      <c r="BM81" s="135">
        <f>'Нарххо 2024'!BM81</f>
        <v>0</v>
      </c>
      <c r="BN81" s="169">
        <f>'Нарххо 2024'!BN81</f>
        <v>20</v>
      </c>
    </row>
    <row r="82" spans="1:66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0</v>
      </c>
      <c r="BL82" s="135">
        <f>'Нарххо 2024'!BL82</f>
        <v>0</v>
      </c>
      <c r="BM82" s="135">
        <f>'Нарххо 2024'!BM82</f>
        <v>0</v>
      </c>
      <c r="BN82" s="169">
        <f>'Нарххо 2024'!BN82</f>
        <v>3.3</v>
      </c>
    </row>
    <row r="83" spans="1:66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0</v>
      </c>
      <c r="BL83" s="135">
        <f>'Нарххо 2024'!BL83</f>
        <v>0</v>
      </c>
      <c r="BM83" s="135">
        <f>'Нарххо 2024'!BM83</f>
        <v>0</v>
      </c>
      <c r="BN83" s="169">
        <f>'Нарххо 2024'!BN83</f>
        <v>2.5</v>
      </c>
    </row>
    <row r="84" spans="1:66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0</v>
      </c>
      <c r="BL84" s="135">
        <f>'Нарххо 2024'!BL84</f>
        <v>0</v>
      </c>
      <c r="BM84" s="135">
        <f>'Нарххо 2024'!BM84</f>
        <v>0</v>
      </c>
      <c r="BN84" s="169">
        <f>'Нарххо 2024'!BN84</f>
        <v>40.599999999999994</v>
      </c>
    </row>
    <row r="85" spans="1:66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0</v>
      </c>
      <c r="BL85" s="135">
        <f>'Нарххо 2024'!BL85</f>
        <v>0</v>
      </c>
      <c r="BM85" s="135">
        <f>'Нарххо 2024'!BM85</f>
        <v>0</v>
      </c>
      <c r="BN85" s="169">
        <f>'Нарххо 2024'!BN85</f>
        <v>8.39</v>
      </c>
    </row>
    <row r="86" spans="1:66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0</v>
      </c>
      <c r="BL86" s="135">
        <f>'Нарххо 2024'!BL86</f>
        <v>0</v>
      </c>
      <c r="BM86" s="135">
        <f>'Нарххо 2024'!BM86</f>
        <v>0</v>
      </c>
      <c r="BN86" s="169">
        <f>'Нарххо 2024'!BN86</f>
        <v>10.4</v>
      </c>
    </row>
    <row r="87" spans="1:66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0</v>
      </c>
      <c r="BL87" s="135">
        <f>'Нарххо 2024'!BL87</f>
        <v>0</v>
      </c>
      <c r="BM87" s="135">
        <f>'Нарххо 2024'!BM87</f>
        <v>0</v>
      </c>
      <c r="BN87" s="169">
        <f>'Нарххо 2024'!BN87</f>
        <v>10.760000000000002</v>
      </c>
    </row>
    <row r="88" spans="1:66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</row>
    <row r="89" spans="1:66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0</v>
      </c>
      <c r="BL89" s="135">
        <f>'Нарххо 2024'!BL89</f>
        <v>0</v>
      </c>
      <c r="BM89" s="135">
        <f>'Нарххо 2024'!BM89</f>
        <v>0</v>
      </c>
      <c r="BN89" s="169">
        <f>'Нарххо 2024'!BN89</f>
        <v>10.8</v>
      </c>
    </row>
    <row r="90" spans="1:66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0</v>
      </c>
      <c r="BL90" s="135">
        <f>'Нарххо 2024'!BL90</f>
        <v>0</v>
      </c>
      <c r="BM90" s="135">
        <f>'Нарххо 2024'!BM90</f>
        <v>0</v>
      </c>
      <c r="BN90" s="169">
        <f>'Нарххо 2024'!BN90</f>
        <v>10.93</v>
      </c>
    </row>
    <row r="91" spans="1:6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</row>
    <row r="92" spans="1:6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</row>
    <row r="93" spans="1:66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</row>
    <row r="94" spans="1:66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</row>
    <row r="95" spans="1:66" ht="18" x14ac:dyDescent="0.25">
      <c r="A95" s="285" t="s">
        <v>255</v>
      </c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</row>
    <row r="96" spans="1:66" x14ac:dyDescent="0.3">
      <c r="A96" s="212"/>
      <c r="B96" s="200"/>
      <c r="C96" s="282" t="s">
        <v>259</v>
      </c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AY96" s="283"/>
      <c r="AZ96" s="283"/>
      <c r="BA96" s="283"/>
      <c r="BB96" s="283"/>
      <c r="BC96" s="283"/>
      <c r="BD96" s="283"/>
      <c r="BE96" s="283"/>
      <c r="BF96" s="283"/>
      <c r="BG96" s="283"/>
      <c r="BH96" s="283"/>
      <c r="BI96" s="283"/>
      <c r="BJ96" s="283"/>
      <c r="BK96" s="283"/>
      <c r="BL96" s="283"/>
      <c r="BM96" s="283"/>
      <c r="BN96" s="284"/>
    </row>
    <row r="97" spans="1:66" ht="18.75" customHeight="1" x14ac:dyDescent="0.3">
      <c r="A97" s="218"/>
      <c r="B97" s="198"/>
      <c r="C97" s="349" t="s">
        <v>139</v>
      </c>
      <c r="D97" s="350"/>
      <c r="E97" s="350"/>
      <c r="F97" s="351"/>
      <c r="G97" s="348" t="s">
        <v>256</v>
      </c>
      <c r="H97" s="346" t="s">
        <v>139</v>
      </c>
      <c r="I97" s="347"/>
      <c r="J97" s="347"/>
      <c r="K97" s="352"/>
      <c r="L97" s="348" t="s">
        <v>256</v>
      </c>
      <c r="M97" s="346" t="s">
        <v>139</v>
      </c>
      <c r="N97" s="347"/>
      <c r="O97" s="347"/>
      <c r="P97" s="352"/>
      <c r="Q97" s="348" t="s">
        <v>256</v>
      </c>
      <c r="R97" s="346" t="s">
        <v>139</v>
      </c>
      <c r="S97" s="347"/>
      <c r="T97" s="347"/>
      <c r="U97" s="347"/>
      <c r="V97" s="352"/>
      <c r="W97" s="348" t="s">
        <v>256</v>
      </c>
      <c r="X97" s="346" t="s">
        <v>139</v>
      </c>
      <c r="Y97" s="347"/>
      <c r="Z97" s="347"/>
      <c r="AA97" s="352"/>
      <c r="AB97" s="348" t="s">
        <v>256</v>
      </c>
      <c r="AC97" s="346" t="s">
        <v>139</v>
      </c>
      <c r="AD97" s="347"/>
      <c r="AE97" s="347"/>
      <c r="AF97" s="352"/>
      <c r="AG97" s="348" t="s">
        <v>256</v>
      </c>
      <c r="AH97" s="346" t="s">
        <v>139</v>
      </c>
      <c r="AI97" s="347"/>
      <c r="AJ97" s="347"/>
      <c r="AK97" s="347"/>
      <c r="AL97" s="352"/>
      <c r="AM97" s="348" t="s">
        <v>256</v>
      </c>
      <c r="AN97" s="346" t="s">
        <v>139</v>
      </c>
      <c r="AO97" s="347"/>
      <c r="AP97" s="347"/>
      <c r="AQ97" s="352"/>
      <c r="AR97" s="348" t="s">
        <v>256</v>
      </c>
      <c r="AS97" s="346" t="s">
        <v>139</v>
      </c>
      <c r="AT97" s="347"/>
      <c r="AU97" s="347"/>
      <c r="AV97" s="347"/>
      <c r="AW97" s="256"/>
      <c r="AX97" s="348" t="s">
        <v>256</v>
      </c>
      <c r="AY97" s="346" t="s">
        <v>139</v>
      </c>
      <c r="AZ97" s="347"/>
      <c r="BA97" s="347"/>
      <c r="BB97" s="352"/>
      <c r="BC97" s="348" t="s">
        <v>256</v>
      </c>
      <c r="BD97" s="346" t="s">
        <v>139</v>
      </c>
      <c r="BE97" s="347"/>
      <c r="BF97" s="347"/>
      <c r="BG97" s="352"/>
      <c r="BH97" s="348" t="s">
        <v>256</v>
      </c>
      <c r="BI97" s="346" t="s">
        <v>139</v>
      </c>
      <c r="BJ97" s="347"/>
      <c r="BK97" s="347"/>
      <c r="BL97" s="352"/>
      <c r="BM97" s="266"/>
      <c r="BN97" s="348" t="s">
        <v>256</v>
      </c>
    </row>
    <row r="98" spans="1:66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3"/>
      <c r="H98" s="138" t="s">
        <v>141</v>
      </c>
      <c r="I98" s="138" t="s">
        <v>142</v>
      </c>
      <c r="J98" s="138" t="s">
        <v>143</v>
      </c>
      <c r="K98" s="138" t="s">
        <v>144</v>
      </c>
      <c r="L98" s="273"/>
      <c r="M98" s="138" t="s">
        <v>145</v>
      </c>
      <c r="N98" s="138" t="s">
        <v>146</v>
      </c>
      <c r="O98" s="138" t="s">
        <v>147</v>
      </c>
      <c r="P98" s="138" t="s">
        <v>148</v>
      </c>
      <c r="Q98" s="273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3"/>
      <c r="X98" s="138" t="s">
        <v>159</v>
      </c>
      <c r="Y98" s="138" t="s">
        <v>160</v>
      </c>
      <c r="Z98" s="138" t="s">
        <v>281</v>
      </c>
      <c r="AA98" s="138" t="s">
        <v>282</v>
      </c>
      <c r="AB98" s="273"/>
      <c r="AC98" s="138" t="s">
        <v>283</v>
      </c>
      <c r="AD98" s="138" t="s">
        <v>284</v>
      </c>
      <c r="AE98" s="138" t="s">
        <v>291</v>
      </c>
      <c r="AF98" s="138" t="s">
        <v>285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73"/>
    </row>
    <row r="99" spans="1:66" ht="18" x14ac:dyDescent="0.25">
      <c r="A99" s="274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</row>
    <row r="100" spans="1:66" ht="18" x14ac:dyDescent="0.25">
      <c r="A100" s="275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0</v>
      </c>
      <c r="BL100" s="135">
        <f>'Нарххо 2024'!BL100</f>
        <v>0</v>
      </c>
      <c r="BM100" s="135">
        <f>'Нарххо 2024'!BM100</f>
        <v>0</v>
      </c>
      <c r="BN100" s="169">
        <f>'Нарххо 2024'!BN100</f>
        <v>4.8499999999999996</v>
      </c>
    </row>
    <row r="101" spans="1:66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0</v>
      </c>
      <c r="BL101" s="135">
        <f>'Нарххо 2024'!BL101</f>
        <v>0</v>
      </c>
      <c r="BM101" s="135">
        <f>'Нарххо 2024'!BM101</f>
        <v>0</v>
      </c>
      <c r="BN101" s="169">
        <f>'Нарххо 2024'!BN101</f>
        <v>3.5</v>
      </c>
    </row>
    <row r="102" spans="1:66" ht="18" x14ac:dyDescent="0.25">
      <c r="A102" s="274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</row>
    <row r="103" spans="1:66" ht="18" x14ac:dyDescent="0.25">
      <c r="A103" s="275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0</v>
      </c>
      <c r="BL103" s="135">
        <f>'Нарххо 2024'!BL103</f>
        <v>0</v>
      </c>
      <c r="BM103" s="135">
        <f>'Нарххо 2024'!BM103</f>
        <v>0</v>
      </c>
      <c r="BN103" s="169">
        <f>'Нарххо 2024'!BN103</f>
        <v>2.6500000000000004</v>
      </c>
    </row>
    <row r="104" spans="1:66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0</v>
      </c>
      <c r="BL104" s="135">
        <f>'Нарххо 2024'!BL104</f>
        <v>0</v>
      </c>
      <c r="BM104" s="135">
        <f>'Нарххо 2024'!BM104</f>
        <v>0</v>
      </c>
      <c r="BN104" s="169">
        <f>'Нарххо 2024'!BN104</f>
        <v>2.85</v>
      </c>
    </row>
    <row r="105" spans="1:66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0</v>
      </c>
      <c r="BL105" s="135">
        <f>'Нарххо 2024'!BL105</f>
        <v>0</v>
      </c>
      <c r="BM105" s="135">
        <f>'Нарххо 2024'!BM105</f>
        <v>0</v>
      </c>
      <c r="BN105" s="169">
        <f>'Нарххо 2024'!BN105</f>
        <v>11</v>
      </c>
    </row>
    <row r="106" spans="1:66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0</v>
      </c>
      <c r="BL106" s="135">
        <f>'Нарххо 2024'!BL106</f>
        <v>0</v>
      </c>
      <c r="BM106" s="135">
        <f>'Нарххо 2024'!BM106</f>
        <v>0</v>
      </c>
      <c r="BN106" s="169">
        <f>'Нарххо 2024'!BN106</f>
        <v>11</v>
      </c>
    </row>
    <row r="107" spans="1:66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0</v>
      </c>
      <c r="BL107" s="135">
        <f>'Нарххо 2024'!BL107</f>
        <v>0</v>
      </c>
      <c r="BM107" s="135">
        <f>'Нарххо 2024'!BM107</f>
        <v>0</v>
      </c>
      <c r="BN107" s="169">
        <f>'Нарххо 2024'!BN107</f>
        <v>8</v>
      </c>
    </row>
    <row r="108" spans="1:66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0</v>
      </c>
      <c r="BL108" s="135">
        <f>'Нарххо 2024'!BL108</f>
        <v>0</v>
      </c>
      <c r="BM108" s="135">
        <f>'Нарххо 2024'!BM108</f>
        <v>0</v>
      </c>
      <c r="BN108" s="169">
        <f>'Нарххо 2024'!BN108</f>
        <v>23.5</v>
      </c>
    </row>
    <row r="109" spans="1:66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0</v>
      </c>
      <c r="BL109" s="135">
        <f>'Нарххо 2024'!BL109</f>
        <v>0</v>
      </c>
      <c r="BM109" s="135">
        <f>'Нарххо 2024'!BM109</f>
        <v>0</v>
      </c>
      <c r="BN109" s="169">
        <f>'Нарххо 2024'!BN109</f>
        <v>15</v>
      </c>
    </row>
    <row r="110" spans="1:66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0</v>
      </c>
      <c r="BL110" s="135">
        <f>'Нарххо 2024'!BL110</f>
        <v>0</v>
      </c>
      <c r="BM110" s="135">
        <f>'Нарххо 2024'!BM110</f>
        <v>0</v>
      </c>
      <c r="BN110" s="169">
        <f>'Нарххо 2024'!BN110</f>
        <v>18</v>
      </c>
    </row>
    <row r="111" spans="1:66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0</v>
      </c>
      <c r="BL111" s="135">
        <f>'Нарххо 2024'!BL111</f>
        <v>0</v>
      </c>
      <c r="BM111" s="135">
        <f>'Нарххо 2024'!BM111</f>
        <v>0</v>
      </c>
      <c r="BN111" s="169">
        <f>'Нарххо 2024'!BN111</f>
        <v>95</v>
      </c>
    </row>
    <row r="112" spans="1:66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0</v>
      </c>
      <c r="BL112" s="135">
        <f>'Нарххо 2024'!BL112</f>
        <v>0</v>
      </c>
      <c r="BM112" s="135">
        <f>'Нарххо 2024'!BM112</f>
        <v>0</v>
      </c>
      <c r="BN112" s="169">
        <f>'Нарххо 2024'!BN112</f>
        <v>95</v>
      </c>
    </row>
    <row r="113" spans="1:66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0</v>
      </c>
      <c r="BL113" s="135">
        <f>'Нарххо 2024'!BL113</f>
        <v>0</v>
      </c>
      <c r="BM113" s="135">
        <f>'Нарххо 2024'!BM113</f>
        <v>0</v>
      </c>
      <c r="BN113" s="169">
        <f>'Нарххо 2024'!BN113</f>
        <v>6.5</v>
      </c>
    </row>
    <row r="114" spans="1:66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0</v>
      </c>
      <c r="BL114" s="135">
        <f>'Нарххо 2024'!BL114</f>
        <v>0</v>
      </c>
      <c r="BM114" s="135">
        <f>'Нарххо 2024'!BM114</f>
        <v>0</v>
      </c>
      <c r="BN114" s="169">
        <f>'Нарххо 2024'!BN114</f>
        <v>13</v>
      </c>
    </row>
    <row r="115" spans="1:66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0</v>
      </c>
      <c r="BL115" s="135">
        <f>'Нарххо 2024'!BL115</f>
        <v>0</v>
      </c>
      <c r="BM115" s="135">
        <f>'Нарххо 2024'!BM115</f>
        <v>0</v>
      </c>
      <c r="BN115" s="169">
        <f>'Нарххо 2024'!BN115</f>
        <v>10</v>
      </c>
    </row>
    <row r="116" spans="1:66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0</v>
      </c>
      <c r="BL116" s="135">
        <f>'Нарххо 2024'!BL116</f>
        <v>0</v>
      </c>
      <c r="BM116" s="135">
        <f>'Нарххо 2024'!BM116</f>
        <v>0</v>
      </c>
      <c r="BN116" s="169">
        <f>'Нарххо 2024'!BN116</f>
        <v>55</v>
      </c>
    </row>
    <row r="117" spans="1:66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0</v>
      </c>
      <c r="BL117" s="135">
        <f>'Нарххо 2024'!BL117</f>
        <v>0</v>
      </c>
      <c r="BM117" s="135">
        <f>'Нарххо 2024'!BM117</f>
        <v>0</v>
      </c>
      <c r="BN117" s="169">
        <f>'Нарххо 2024'!BN117</f>
        <v>55</v>
      </c>
    </row>
    <row r="118" spans="1:66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0</v>
      </c>
      <c r="BL118" s="135">
        <f>'Нарххо 2024'!BL118</f>
        <v>0</v>
      </c>
      <c r="BM118" s="135">
        <f>'Нарххо 2024'!BM118</f>
        <v>0</v>
      </c>
      <c r="BN118" s="169">
        <f>'Нарххо 2024'!BN118</f>
        <v>5.65</v>
      </c>
    </row>
    <row r="119" spans="1:66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0</v>
      </c>
      <c r="BL119" s="135">
        <f>'Нарххо 2024'!BL119</f>
        <v>0</v>
      </c>
      <c r="BM119" s="135">
        <f>'Нарххо 2024'!BM119</f>
        <v>0</v>
      </c>
      <c r="BN119" s="169">
        <f>'Нарххо 2024'!BN119</f>
        <v>4.5999999999999996</v>
      </c>
    </row>
    <row r="120" spans="1:66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0</v>
      </c>
      <c r="BL120" s="135">
        <f>'Нарххо 2024'!BL120</f>
        <v>0</v>
      </c>
      <c r="BM120" s="135">
        <f>'Нарххо 2024'!BM120</f>
        <v>0</v>
      </c>
      <c r="BN120" s="169">
        <f>'Нарххо 2024'!BN120</f>
        <v>3.4</v>
      </c>
    </row>
    <row r="121" spans="1:66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0</v>
      </c>
      <c r="BL121" s="135">
        <f>'Нарххо 2024'!BL121</f>
        <v>0</v>
      </c>
      <c r="BM121" s="135">
        <f>'Нарххо 2024'!BM121</f>
        <v>0</v>
      </c>
      <c r="BN121" s="169">
        <f>'Нарххо 2024'!BN121</f>
        <v>25</v>
      </c>
    </row>
    <row r="122" spans="1:66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0</v>
      </c>
      <c r="BL122" s="135">
        <f>'Нарххо 2024'!BL122</f>
        <v>0</v>
      </c>
      <c r="BM122" s="135">
        <f>'Нарххо 2024'!BM122</f>
        <v>0</v>
      </c>
      <c r="BN122" s="169">
        <f>'Нарххо 2024'!BN122</f>
        <v>20</v>
      </c>
    </row>
    <row r="123" spans="1:66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0</v>
      </c>
      <c r="BL123" s="135">
        <f>'Нарххо 2024'!BL123</f>
        <v>0</v>
      </c>
      <c r="BM123" s="135">
        <f>'Нарххо 2024'!BM123</f>
        <v>0</v>
      </c>
      <c r="BN123" s="169">
        <f>'Нарххо 2024'!BN123</f>
        <v>17</v>
      </c>
    </row>
    <row r="124" spans="1:66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0</v>
      </c>
      <c r="BL124" s="135">
        <f>'Нарххо 2024'!BL124</f>
        <v>0</v>
      </c>
      <c r="BM124" s="135">
        <f>'Нарххо 2024'!BM124</f>
        <v>0</v>
      </c>
      <c r="BN124" s="169">
        <f>'Нарххо 2024'!BN124</f>
        <v>4</v>
      </c>
    </row>
    <row r="125" spans="1:66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0</v>
      </c>
      <c r="BL125" s="135">
        <f>'Нарххо 2024'!BL125</f>
        <v>0</v>
      </c>
      <c r="BM125" s="135">
        <f>'Нарххо 2024'!BM125</f>
        <v>0</v>
      </c>
      <c r="BN125" s="169">
        <f>'Нарххо 2024'!BN125</f>
        <v>2.5</v>
      </c>
    </row>
    <row r="126" spans="1:66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0</v>
      </c>
      <c r="BL126" s="135">
        <f>'Нарххо 2024'!BL126</f>
        <v>0</v>
      </c>
      <c r="BM126" s="135">
        <f>'Нарххо 2024'!BM126</f>
        <v>0</v>
      </c>
      <c r="BN126" s="169">
        <f>'Нарххо 2024'!BN126</f>
        <v>30</v>
      </c>
    </row>
    <row r="127" spans="1:66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0</v>
      </c>
      <c r="BL127" s="135">
        <f>'Нарххо 2024'!BL127</f>
        <v>0</v>
      </c>
      <c r="BM127" s="135">
        <f>'Нарххо 2024'!BM127</f>
        <v>0</v>
      </c>
      <c r="BN127" s="169">
        <f>'Нарххо 2024'!BN127</f>
        <v>8.6</v>
      </c>
    </row>
    <row r="128" spans="1:66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0</v>
      </c>
      <c r="BL128" s="135">
        <f>'Нарххо 2024'!BL128</f>
        <v>0</v>
      </c>
      <c r="BM128" s="135">
        <f>'Нарххо 2024'!BM128</f>
        <v>0</v>
      </c>
      <c r="BN128" s="169">
        <f>'Нарххо 2024'!BN128</f>
        <v>10.4</v>
      </c>
    </row>
    <row r="129" spans="1:66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0</v>
      </c>
      <c r="BL129" s="135">
        <f>'Нарххо 2024'!BL129</f>
        <v>0</v>
      </c>
      <c r="BM129" s="135">
        <f>'Нарххо 2024'!BM129</f>
        <v>0</v>
      </c>
      <c r="BN129" s="169">
        <f>'Нарххо 2024'!BN129</f>
        <v>10.6</v>
      </c>
    </row>
    <row r="130" spans="1:66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</row>
    <row r="131" spans="1:66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0</v>
      </c>
      <c r="BL131" s="135">
        <f>'Нарххо 2024'!BL131</f>
        <v>0</v>
      </c>
      <c r="BM131" s="135">
        <f>'Нарххо 2024'!BM131</f>
        <v>0</v>
      </c>
      <c r="BN131" s="169">
        <f>'Нарххо 2024'!BN131</f>
        <v>10.84</v>
      </c>
    </row>
    <row r="132" spans="1:66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0</v>
      </c>
      <c r="BL132" s="135">
        <f>'Нарххо 2024'!BL132</f>
        <v>0</v>
      </c>
      <c r="BM132" s="135">
        <f>'Нарххо 2024'!BM132</f>
        <v>0</v>
      </c>
      <c r="BN132" s="169">
        <f>'Нарххо 2024'!BN132</f>
        <v>10.93</v>
      </c>
    </row>
    <row r="133" spans="1:6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</row>
    <row r="134" spans="1:6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</row>
    <row r="135" spans="1:6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</row>
    <row r="136" spans="1:66" ht="18" x14ac:dyDescent="0.25">
      <c r="A136" s="285" t="s">
        <v>255</v>
      </c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</row>
    <row r="137" spans="1:66" x14ac:dyDescent="0.3">
      <c r="A137" s="212"/>
      <c r="B137" s="200"/>
      <c r="C137" s="282" t="s">
        <v>260</v>
      </c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4"/>
    </row>
    <row r="138" spans="1:66" ht="18.75" customHeight="1" x14ac:dyDescent="0.3">
      <c r="A138" s="218"/>
      <c r="B138" s="198"/>
      <c r="C138" s="349" t="s">
        <v>139</v>
      </c>
      <c r="D138" s="350"/>
      <c r="E138" s="350"/>
      <c r="F138" s="351"/>
      <c r="G138" s="348" t="s">
        <v>256</v>
      </c>
      <c r="H138" s="346" t="s">
        <v>139</v>
      </c>
      <c r="I138" s="347"/>
      <c r="J138" s="347"/>
      <c r="K138" s="352"/>
      <c r="L138" s="348" t="s">
        <v>256</v>
      </c>
      <c r="M138" s="346" t="s">
        <v>139</v>
      </c>
      <c r="N138" s="347"/>
      <c r="O138" s="347"/>
      <c r="P138" s="352"/>
      <c r="Q138" s="348" t="s">
        <v>256</v>
      </c>
      <c r="R138" s="346" t="s">
        <v>139</v>
      </c>
      <c r="S138" s="347"/>
      <c r="T138" s="347"/>
      <c r="U138" s="347"/>
      <c r="V138" s="352"/>
      <c r="W138" s="348" t="s">
        <v>256</v>
      </c>
      <c r="X138" s="346" t="s">
        <v>139</v>
      </c>
      <c r="Y138" s="347"/>
      <c r="Z138" s="347"/>
      <c r="AA138" s="352"/>
      <c r="AB138" s="348" t="s">
        <v>256</v>
      </c>
      <c r="AC138" s="346" t="s">
        <v>139</v>
      </c>
      <c r="AD138" s="347"/>
      <c r="AE138" s="347"/>
      <c r="AF138" s="352"/>
      <c r="AG138" s="348" t="s">
        <v>256</v>
      </c>
      <c r="AH138" s="346" t="s">
        <v>139</v>
      </c>
      <c r="AI138" s="347"/>
      <c r="AJ138" s="347"/>
      <c r="AK138" s="347"/>
      <c r="AL138" s="352"/>
      <c r="AM138" s="348" t="s">
        <v>256</v>
      </c>
      <c r="AN138" s="346" t="s">
        <v>139</v>
      </c>
      <c r="AO138" s="347"/>
      <c r="AP138" s="347"/>
      <c r="AQ138" s="352"/>
      <c r="AR138" s="348" t="s">
        <v>256</v>
      </c>
      <c r="AS138" s="346" t="s">
        <v>139</v>
      </c>
      <c r="AT138" s="347"/>
      <c r="AU138" s="347"/>
      <c r="AV138" s="347"/>
      <c r="AW138" s="256"/>
      <c r="AX138" s="348" t="s">
        <v>256</v>
      </c>
      <c r="AY138" s="346" t="s">
        <v>139</v>
      </c>
      <c r="AZ138" s="347"/>
      <c r="BA138" s="347"/>
      <c r="BB138" s="352"/>
      <c r="BC138" s="348" t="s">
        <v>256</v>
      </c>
      <c r="BD138" s="346" t="s">
        <v>139</v>
      </c>
      <c r="BE138" s="347"/>
      <c r="BF138" s="347"/>
      <c r="BG138" s="352"/>
      <c r="BH138" s="348" t="s">
        <v>256</v>
      </c>
      <c r="BI138" s="346" t="s">
        <v>139</v>
      </c>
      <c r="BJ138" s="347"/>
      <c r="BK138" s="347"/>
      <c r="BL138" s="352"/>
      <c r="BM138" s="266"/>
      <c r="BN138" s="348" t="s">
        <v>256</v>
      </c>
    </row>
    <row r="139" spans="1:66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3"/>
      <c r="H139" s="138" t="s">
        <v>141</v>
      </c>
      <c r="I139" s="138" t="s">
        <v>142</v>
      </c>
      <c r="J139" s="138" t="s">
        <v>143</v>
      </c>
      <c r="K139" s="138" t="s">
        <v>144</v>
      </c>
      <c r="L139" s="273"/>
      <c r="M139" s="138" t="s">
        <v>145</v>
      </c>
      <c r="N139" s="138" t="s">
        <v>146</v>
      </c>
      <c r="O139" s="138" t="s">
        <v>147</v>
      </c>
      <c r="P139" s="138" t="s">
        <v>148</v>
      </c>
      <c r="Q139" s="273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3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73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73"/>
    </row>
    <row r="140" spans="1:66" ht="18" x14ac:dyDescent="0.25">
      <c r="A140" s="274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</row>
    <row r="141" spans="1:66" ht="18" x14ac:dyDescent="0.25">
      <c r="A141" s="275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0</v>
      </c>
      <c r="BL141" s="135">
        <f>'Нарххо 2024'!BL141</f>
        <v>0</v>
      </c>
      <c r="BM141" s="135">
        <f>'Нарххо 2024'!BM141</f>
        <v>0</v>
      </c>
      <c r="BN141" s="169">
        <f>'Нарххо 2024'!BN141</f>
        <v>3.3</v>
      </c>
    </row>
    <row r="142" spans="1:66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0</v>
      </c>
      <c r="BL142" s="135">
        <f>'Нарххо 2024'!BL142</f>
        <v>0</v>
      </c>
      <c r="BM142" s="135">
        <f>'Нарххо 2024'!BM142</f>
        <v>0</v>
      </c>
      <c r="BN142" s="169">
        <f>'Нарххо 2024'!BN142</f>
        <v>3.1</v>
      </c>
    </row>
    <row r="143" spans="1:66" ht="18" x14ac:dyDescent="0.25">
      <c r="A143" s="274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</row>
    <row r="144" spans="1:66" ht="18" x14ac:dyDescent="0.25">
      <c r="A144" s="275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0</v>
      </c>
      <c r="BL144" s="135">
        <f>'Нарххо 2024'!BL144</f>
        <v>0</v>
      </c>
      <c r="BM144" s="135">
        <f>'Нарххо 2024'!BM144</f>
        <v>0</v>
      </c>
      <c r="BN144" s="169">
        <f>'Нарххо 2024'!BN144</f>
        <v>3.05</v>
      </c>
    </row>
    <row r="145" spans="1:66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0</v>
      </c>
      <c r="BL145" s="135">
        <f>'Нарххо 2024'!BL145</f>
        <v>0</v>
      </c>
      <c r="BM145" s="135">
        <f>'Нарххо 2024'!BM145</f>
        <v>0</v>
      </c>
      <c r="BN145" s="169">
        <f>'Нарххо 2024'!BN145</f>
        <v>2.25</v>
      </c>
    </row>
    <row r="146" spans="1:66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0</v>
      </c>
      <c r="BL146" s="135">
        <f>'Нарххо 2024'!BL146</f>
        <v>0</v>
      </c>
      <c r="BM146" s="135">
        <f>'Нарххо 2024'!BM146</f>
        <v>0</v>
      </c>
      <c r="BN146" s="169">
        <f>'Нарххо 2024'!BN146</f>
        <v>13</v>
      </c>
    </row>
    <row r="147" spans="1:66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0</v>
      </c>
      <c r="BL147" s="135">
        <f>'Нарххо 2024'!BL147</f>
        <v>0</v>
      </c>
      <c r="BM147" s="135">
        <f>'Нарххо 2024'!BM147</f>
        <v>0</v>
      </c>
      <c r="BN147" s="169">
        <f>'Нарххо 2024'!BN147</f>
        <v>11</v>
      </c>
    </row>
    <row r="148" spans="1:66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0</v>
      </c>
      <c r="BL148" s="135">
        <f>'Нарххо 2024'!BL148</f>
        <v>0</v>
      </c>
      <c r="BM148" s="135">
        <f>'Нарххо 2024'!BM148</f>
        <v>0</v>
      </c>
      <c r="BN148" s="169">
        <f>'Нарххо 2024'!BN148</f>
        <v>7.35</v>
      </c>
    </row>
    <row r="149" spans="1:66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0</v>
      </c>
      <c r="BL149" s="135">
        <f>'Нарххо 2024'!BL149</f>
        <v>0</v>
      </c>
      <c r="BM149" s="135">
        <f>'Нарххо 2024'!BM149</f>
        <v>0</v>
      </c>
      <c r="BN149" s="169">
        <f>'Нарххо 2024'!BN149</f>
        <v>19</v>
      </c>
    </row>
    <row r="150" spans="1:66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0</v>
      </c>
      <c r="BL150" s="135">
        <f>'Нарххо 2024'!BL150</f>
        <v>0</v>
      </c>
      <c r="BM150" s="135">
        <f>'Нарххо 2024'!BM150</f>
        <v>0</v>
      </c>
      <c r="BN150" s="169">
        <f>'Нарххо 2024'!BN150</f>
        <v>18.149999999999999</v>
      </c>
    </row>
    <row r="151" spans="1:66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0</v>
      </c>
      <c r="BL151" s="135">
        <f>'Нарххо 2024'!BL151</f>
        <v>0</v>
      </c>
      <c r="BM151" s="135">
        <f>'Нарххо 2024'!BM151</f>
        <v>0</v>
      </c>
      <c r="BN151" s="169">
        <f>'Нарххо 2024'!BN151</f>
        <v>18</v>
      </c>
    </row>
    <row r="152" spans="1:66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0</v>
      </c>
      <c r="BL152" s="135">
        <f>'Нарххо 2024'!BL152</f>
        <v>0</v>
      </c>
      <c r="BM152" s="135">
        <f>'Нарххо 2024'!BM152</f>
        <v>0</v>
      </c>
      <c r="BN152" s="169">
        <f>'Нарххо 2024'!BN152</f>
        <v>79</v>
      </c>
    </row>
    <row r="153" spans="1:66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0</v>
      </c>
      <c r="BL153" s="135">
        <f>'Нарххо 2024'!BL153</f>
        <v>0</v>
      </c>
      <c r="BM153" s="135">
        <f>'Нарххо 2024'!BM153</f>
        <v>0</v>
      </c>
      <c r="BN153" s="169">
        <f>'Нарххо 2024'!BN153</f>
        <v>83.5</v>
      </c>
    </row>
    <row r="154" spans="1:66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0</v>
      </c>
      <c r="BL154" s="135">
        <f>'Нарххо 2024'!BL154</f>
        <v>0</v>
      </c>
      <c r="BM154" s="135">
        <f>'Нарххо 2024'!BM154</f>
        <v>0</v>
      </c>
      <c r="BN154" s="169">
        <f>'Нарххо 2024'!BN154</f>
        <v>5.5</v>
      </c>
    </row>
    <row r="155" spans="1:66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0</v>
      </c>
      <c r="BL155" s="135">
        <f>'Нарххо 2024'!BL155</f>
        <v>0</v>
      </c>
      <c r="BM155" s="135">
        <f>'Нарххо 2024'!BM155</f>
        <v>0</v>
      </c>
      <c r="BN155" s="169">
        <f>'Нарххо 2024'!BN155</f>
        <v>12</v>
      </c>
    </row>
    <row r="156" spans="1:66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0</v>
      </c>
      <c r="BL156" s="135">
        <f>'Нарххо 2024'!BL156</f>
        <v>0</v>
      </c>
      <c r="BM156" s="135">
        <f>'Нарххо 2024'!BM156</f>
        <v>0</v>
      </c>
      <c r="BN156" s="169">
        <f>'Нарххо 2024'!BN156</f>
        <v>12.5</v>
      </c>
    </row>
    <row r="157" spans="1:66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0</v>
      </c>
      <c r="BL157" s="135">
        <f>'Нарххо 2024'!BL157</f>
        <v>0</v>
      </c>
      <c r="BM157" s="135">
        <f>'Нарххо 2024'!BM157</f>
        <v>0</v>
      </c>
      <c r="BN157" s="169">
        <f>'Нарххо 2024'!BN157</f>
        <v>45</v>
      </c>
    </row>
    <row r="158" spans="1:66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0</v>
      </c>
      <c r="BL158" s="135">
        <f>'Нарххо 2024'!BL158</f>
        <v>0</v>
      </c>
      <c r="BM158" s="135">
        <f>'Нарххо 2024'!BM158</f>
        <v>0</v>
      </c>
      <c r="BN158" s="169">
        <f>'Нарххо 2024'!BN158</f>
        <v>55</v>
      </c>
    </row>
    <row r="159" spans="1:66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0</v>
      </c>
      <c r="BL159" s="135">
        <f>'Нарххо 2024'!BL159</f>
        <v>0</v>
      </c>
      <c r="BM159" s="135">
        <f>'Нарххо 2024'!BM159</f>
        <v>0</v>
      </c>
      <c r="BN159" s="169">
        <f>'Нарххо 2024'!BN159</f>
        <v>6.2</v>
      </c>
    </row>
    <row r="160" spans="1:66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0</v>
      </c>
      <c r="BL160" s="135">
        <f>'Нарххо 2024'!BL160</f>
        <v>0</v>
      </c>
      <c r="BM160" s="135">
        <f>'Нарххо 2024'!BM160</f>
        <v>0</v>
      </c>
      <c r="BN160" s="169">
        <f>'Нарххо 2024'!BN160</f>
        <v>4.8</v>
      </c>
    </row>
    <row r="161" spans="1:66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0</v>
      </c>
      <c r="BL161" s="135">
        <f>'Нарххо 2024'!BL161</f>
        <v>0</v>
      </c>
      <c r="BM161" s="135">
        <f>'Нарххо 2024'!BM161</f>
        <v>0</v>
      </c>
      <c r="BN161" s="169">
        <f>'Нарххо 2024'!BN161</f>
        <v>5.0199999999999996</v>
      </c>
    </row>
    <row r="162" spans="1:66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0</v>
      </c>
      <c r="BL162" s="135">
        <f>'Нарххо 2024'!BL162</f>
        <v>0</v>
      </c>
      <c r="BM162" s="135">
        <f>'Нарххо 2024'!BM162</f>
        <v>0</v>
      </c>
      <c r="BN162" s="169">
        <f>'Нарххо 2024'!BN162</f>
        <v>18.5</v>
      </c>
    </row>
    <row r="163" spans="1:66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0</v>
      </c>
      <c r="BL163" s="135">
        <f>'Нарххо 2024'!BL163</f>
        <v>0</v>
      </c>
      <c r="BM163" s="135">
        <f>'Нарххо 2024'!BM163</f>
        <v>0</v>
      </c>
      <c r="BN163" s="169">
        <f>'Нарххо 2024'!BN163</f>
        <v>16.75</v>
      </c>
    </row>
    <row r="164" spans="1:66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0</v>
      </c>
      <c r="BL164" s="135">
        <f>'Нарххо 2024'!BL164</f>
        <v>0</v>
      </c>
      <c r="BM164" s="135">
        <f>'Нарххо 2024'!BM164</f>
        <v>0</v>
      </c>
      <c r="BN164" s="169">
        <f>'Нарххо 2024'!BN164</f>
        <v>16.399999999999999</v>
      </c>
    </row>
    <row r="165" spans="1:66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0</v>
      </c>
      <c r="BL165" s="135">
        <f>'Нарххо 2024'!BL165</f>
        <v>0</v>
      </c>
      <c r="BM165" s="135">
        <f>'Нарххо 2024'!BM165</f>
        <v>0</v>
      </c>
      <c r="BN165" s="169">
        <f>'Нарххо 2024'!BN165</f>
        <v>4.3499999999999996</v>
      </c>
    </row>
    <row r="166" spans="1:66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0</v>
      </c>
      <c r="BL166" s="135">
        <f>'Нарххо 2024'!BL166</f>
        <v>0</v>
      </c>
      <c r="BM166" s="135">
        <f>'Нарххо 2024'!BM166</f>
        <v>0</v>
      </c>
      <c r="BN166" s="169">
        <f>'Нарххо 2024'!BN166</f>
        <v>4</v>
      </c>
    </row>
    <row r="167" spans="1:66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0</v>
      </c>
      <c r="BL167" s="135">
        <f>'Нарххо 2024'!BL167</f>
        <v>0</v>
      </c>
      <c r="BM167" s="135">
        <f>'Нарххо 2024'!BM167</f>
        <v>0</v>
      </c>
      <c r="BN167" s="169">
        <f>'Нарххо 2024'!BN167</f>
        <v>30</v>
      </c>
    </row>
    <row r="168" spans="1:66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0</v>
      </c>
      <c r="BL168" s="135">
        <f>'Нарххо 2024'!BL168</f>
        <v>0</v>
      </c>
      <c r="BM168" s="135">
        <f>'Нарххо 2024'!BM168</f>
        <v>0</v>
      </c>
      <c r="BN168" s="169">
        <f>'Нарххо 2024'!BN168</f>
        <v>9.3000000000000007</v>
      </c>
    </row>
    <row r="169" spans="1:66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0</v>
      </c>
      <c r="BL169" s="135">
        <f>'Нарххо 2024'!BL169</f>
        <v>0</v>
      </c>
      <c r="BM169" s="135">
        <f>'Нарххо 2024'!BM169</f>
        <v>0</v>
      </c>
      <c r="BN169" s="169">
        <f>'Нарххо 2024'!BN169</f>
        <v>10.6</v>
      </c>
    </row>
    <row r="170" spans="1:66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0</v>
      </c>
      <c r="BL170" s="135">
        <f>'Нарххо 2024'!BL170</f>
        <v>0</v>
      </c>
      <c r="BM170" s="135">
        <f>'Нарххо 2024'!BM170</f>
        <v>0</v>
      </c>
      <c r="BN170" s="169">
        <f>'Нарххо 2024'!BN170</f>
        <v>11</v>
      </c>
    </row>
    <row r="171" spans="1:66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</row>
    <row r="172" spans="1:66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0</v>
      </c>
      <c r="BL172" s="135">
        <f>'Нарххо 2024'!BL172</f>
        <v>0</v>
      </c>
      <c r="BM172" s="135">
        <f>'Нарххо 2024'!BM172</f>
        <v>0</v>
      </c>
      <c r="BN172" s="169">
        <f>'Нарххо 2024'!BN172</f>
        <v>10.96</v>
      </c>
    </row>
    <row r="173" spans="1:66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0</v>
      </c>
      <c r="BL173" s="135">
        <f>'Нарххо 2024'!BL173</f>
        <v>0</v>
      </c>
      <c r="BM173" s="135">
        <f>'Нарххо 2024'!BM173</f>
        <v>0</v>
      </c>
      <c r="BN173" s="169">
        <f>'Нарххо 2024'!BN173</f>
        <v>11.1</v>
      </c>
    </row>
    <row r="174" spans="1:66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</row>
    <row r="175" spans="1:6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</row>
    <row r="176" spans="1:6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</row>
    <row r="177" spans="1:6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</row>
    <row r="178" spans="1:66" ht="18" x14ac:dyDescent="0.25">
      <c r="A178" s="285" t="s">
        <v>255</v>
      </c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</row>
    <row r="179" spans="1:66" x14ac:dyDescent="0.3">
      <c r="A179" s="212"/>
      <c r="B179" s="200"/>
      <c r="C179" s="282" t="s">
        <v>261</v>
      </c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G179" s="283"/>
      <c r="AH179" s="283"/>
      <c r="AI179" s="283"/>
      <c r="AJ179" s="283"/>
      <c r="AK179" s="283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4"/>
    </row>
    <row r="180" spans="1:66" ht="18.75" customHeight="1" x14ac:dyDescent="0.3">
      <c r="A180" s="218"/>
      <c r="B180" s="198"/>
      <c r="C180" s="349" t="s">
        <v>139</v>
      </c>
      <c r="D180" s="350"/>
      <c r="E180" s="350"/>
      <c r="F180" s="351"/>
      <c r="G180" s="348" t="s">
        <v>256</v>
      </c>
      <c r="H180" s="346" t="s">
        <v>139</v>
      </c>
      <c r="I180" s="347"/>
      <c r="J180" s="347"/>
      <c r="K180" s="352"/>
      <c r="L180" s="348" t="s">
        <v>256</v>
      </c>
      <c r="M180" s="346" t="s">
        <v>139</v>
      </c>
      <c r="N180" s="347"/>
      <c r="O180" s="347"/>
      <c r="P180" s="352"/>
      <c r="Q180" s="348" t="s">
        <v>256</v>
      </c>
      <c r="R180" s="346" t="s">
        <v>139</v>
      </c>
      <c r="S180" s="347"/>
      <c r="T180" s="347"/>
      <c r="U180" s="347"/>
      <c r="V180" s="352"/>
      <c r="W180" s="348" t="s">
        <v>256</v>
      </c>
      <c r="X180" s="346" t="s">
        <v>139</v>
      </c>
      <c r="Y180" s="347"/>
      <c r="Z180" s="347"/>
      <c r="AA180" s="352"/>
      <c r="AB180" s="348" t="s">
        <v>256</v>
      </c>
      <c r="AC180" s="346" t="s">
        <v>139</v>
      </c>
      <c r="AD180" s="347"/>
      <c r="AE180" s="347"/>
      <c r="AF180" s="352"/>
      <c r="AG180" s="348" t="s">
        <v>256</v>
      </c>
      <c r="AH180" s="346" t="s">
        <v>139</v>
      </c>
      <c r="AI180" s="347"/>
      <c r="AJ180" s="347"/>
      <c r="AK180" s="347"/>
      <c r="AL180" s="352"/>
      <c r="AM180" s="348" t="s">
        <v>256</v>
      </c>
      <c r="AN180" s="346" t="s">
        <v>139</v>
      </c>
      <c r="AO180" s="347"/>
      <c r="AP180" s="347"/>
      <c r="AQ180" s="352"/>
      <c r="AR180" s="348" t="s">
        <v>256</v>
      </c>
      <c r="AS180" s="346" t="s">
        <v>139</v>
      </c>
      <c r="AT180" s="347"/>
      <c r="AU180" s="347"/>
      <c r="AV180" s="347"/>
      <c r="AW180" s="256"/>
      <c r="AX180" s="348" t="s">
        <v>256</v>
      </c>
      <c r="AY180" s="346" t="s">
        <v>139</v>
      </c>
      <c r="AZ180" s="347"/>
      <c r="BA180" s="347"/>
      <c r="BB180" s="352"/>
      <c r="BC180" s="348" t="s">
        <v>256</v>
      </c>
      <c r="BD180" s="346" t="s">
        <v>139</v>
      </c>
      <c r="BE180" s="347"/>
      <c r="BF180" s="347"/>
      <c r="BG180" s="352"/>
      <c r="BH180" s="348" t="s">
        <v>256</v>
      </c>
      <c r="BI180" s="346" t="s">
        <v>139</v>
      </c>
      <c r="BJ180" s="347"/>
      <c r="BK180" s="347"/>
      <c r="BL180" s="352"/>
      <c r="BM180" s="266"/>
      <c r="BN180" s="348" t="s">
        <v>256</v>
      </c>
    </row>
    <row r="181" spans="1:66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3"/>
      <c r="H181" s="138" t="s">
        <v>141</v>
      </c>
      <c r="I181" s="138" t="s">
        <v>142</v>
      </c>
      <c r="J181" s="138" t="s">
        <v>143</v>
      </c>
      <c r="K181" s="138" t="s">
        <v>144</v>
      </c>
      <c r="L181" s="273"/>
      <c r="M181" s="138" t="s">
        <v>145</v>
      </c>
      <c r="N181" s="138" t="s">
        <v>146</v>
      </c>
      <c r="O181" s="138" t="s">
        <v>147</v>
      </c>
      <c r="P181" s="138" t="s">
        <v>148</v>
      </c>
      <c r="Q181" s="273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3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73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73"/>
    </row>
    <row r="182" spans="1:66" ht="18" x14ac:dyDescent="0.25">
      <c r="A182" s="274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</row>
    <row r="183" spans="1:66" ht="18" x14ac:dyDescent="0.25">
      <c r="A183" s="275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0</v>
      </c>
      <c r="BL183" s="135">
        <f>'Нарххо 2024'!BL183</f>
        <v>0</v>
      </c>
      <c r="BM183" s="135">
        <f>'Нарххо 2024'!BM183</f>
        <v>0</v>
      </c>
      <c r="BN183" s="169">
        <f>'Нарххо 2024'!BN183</f>
        <v>4.9700000000000006</v>
      </c>
    </row>
    <row r="184" spans="1:66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0</v>
      </c>
      <c r="BL184" s="135">
        <f>'Нарххо 2024'!BL184</f>
        <v>0</v>
      </c>
      <c r="BM184" s="135">
        <f>'Нарххо 2024'!BM184</f>
        <v>0</v>
      </c>
      <c r="BN184" s="169">
        <f>'Нарххо 2024'!BN184</f>
        <v>3.48</v>
      </c>
    </row>
    <row r="185" spans="1:66" ht="18" x14ac:dyDescent="0.25">
      <c r="A185" s="274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</row>
    <row r="186" spans="1:66" ht="18" x14ac:dyDescent="0.25">
      <c r="A186" s="275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0</v>
      </c>
      <c r="BL186" s="135">
        <f>'Нарххо 2024'!BL186</f>
        <v>0</v>
      </c>
      <c r="BM186" s="135">
        <f>'Нарххо 2024'!BM186</f>
        <v>0</v>
      </c>
      <c r="BN186" s="169">
        <f>'Нарххо 2024'!BN186</f>
        <v>2.98</v>
      </c>
    </row>
    <row r="187" spans="1:66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0</v>
      </c>
      <c r="BL187" s="135">
        <f>'Нарххо 2024'!BL187</f>
        <v>0</v>
      </c>
      <c r="BM187" s="135">
        <f>'Нарххо 2024'!BM187</f>
        <v>0</v>
      </c>
      <c r="BN187" s="169">
        <f>'Нарххо 2024'!BN187</f>
        <v>2.7850000000000001</v>
      </c>
    </row>
    <row r="188" spans="1:66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0</v>
      </c>
      <c r="BL188" s="135">
        <f>'Нарххо 2024'!BL188</f>
        <v>0</v>
      </c>
      <c r="BM188" s="135">
        <f>'Нарххо 2024'!BM188</f>
        <v>0</v>
      </c>
      <c r="BN188" s="169">
        <f>'Нарххо 2024'!BN188</f>
        <v>10.7</v>
      </c>
    </row>
    <row r="189" spans="1:66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0</v>
      </c>
      <c r="BL189" s="135">
        <f>'Нарххо 2024'!BL189</f>
        <v>0</v>
      </c>
      <c r="BM189" s="135">
        <f>'Нарххо 2024'!BM189</f>
        <v>0</v>
      </c>
      <c r="BN189" s="169">
        <f>'Нарххо 2024'!BN189</f>
        <v>10.5</v>
      </c>
    </row>
    <row r="190" spans="1:66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0</v>
      </c>
      <c r="BL190" s="135">
        <f>'Нарххо 2024'!BL190</f>
        <v>0</v>
      </c>
      <c r="BM190" s="135">
        <f>'Нарххо 2024'!BM190</f>
        <v>0</v>
      </c>
      <c r="BN190" s="169">
        <f>'Нарххо 2024'!BN190</f>
        <v>9.3000000000000007</v>
      </c>
    </row>
    <row r="191" spans="1:66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0</v>
      </c>
      <c r="BL191" s="135">
        <f>'Нарххо 2024'!BL191</f>
        <v>0</v>
      </c>
      <c r="BM191" s="135">
        <f>'Нарххо 2024'!BM191</f>
        <v>0</v>
      </c>
      <c r="BN191" s="169">
        <f>'Нарххо 2024'!BN191</f>
        <v>18</v>
      </c>
    </row>
    <row r="192" spans="1:66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0</v>
      </c>
      <c r="BL192" s="135">
        <f>'Нарххо 2024'!BL192</f>
        <v>0</v>
      </c>
      <c r="BM192" s="135">
        <f>'Нарххо 2024'!BM192</f>
        <v>0</v>
      </c>
      <c r="BN192" s="169">
        <f>'Нарххо 2024'!BN192</f>
        <v>13.89</v>
      </c>
    </row>
    <row r="193" spans="1:66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0</v>
      </c>
      <c r="BL193" s="135">
        <f>'Нарххо 2024'!BL193</f>
        <v>0</v>
      </c>
      <c r="BM193" s="135">
        <f>'Нарххо 2024'!BM193</f>
        <v>0</v>
      </c>
      <c r="BN193" s="169">
        <f>'Нарххо 2024'!BN193</f>
        <v>21.36</v>
      </c>
    </row>
    <row r="194" spans="1:66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0</v>
      </c>
      <c r="BL194" s="135">
        <f>'Нарххо 2024'!BL194</f>
        <v>0</v>
      </c>
      <c r="BM194" s="135">
        <f>'Нарххо 2024'!BM194</f>
        <v>0</v>
      </c>
      <c r="BN194" s="169">
        <f>'Нарххо 2024'!BN194</f>
        <v>93.7</v>
      </c>
    </row>
    <row r="195" spans="1:66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0</v>
      </c>
      <c r="BL195" s="135">
        <f>'Нарххо 2024'!BL195</f>
        <v>0</v>
      </c>
      <c r="BM195" s="135">
        <f>'Нарххо 2024'!BM195</f>
        <v>0</v>
      </c>
      <c r="BN195" s="169">
        <f>'Нарххо 2024'!BN195</f>
        <v>97.7</v>
      </c>
    </row>
    <row r="196" spans="1:66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0</v>
      </c>
      <c r="BL196" s="135">
        <f>'Нарххо 2024'!BL196</f>
        <v>0</v>
      </c>
      <c r="BM196" s="135">
        <f>'Нарххо 2024'!BM196</f>
        <v>0</v>
      </c>
      <c r="BN196" s="169">
        <f>'Нарххо 2024'!BN196</f>
        <v>6.75</v>
      </c>
    </row>
    <row r="197" spans="1:66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0</v>
      </c>
      <c r="BL197" s="135">
        <f>'Нарххо 2024'!BL197</f>
        <v>0</v>
      </c>
      <c r="BM197" s="135">
        <f>'Нарххо 2024'!BM197</f>
        <v>0</v>
      </c>
      <c r="BN197" s="169">
        <f>'Нарххо 2024'!BN197</f>
        <v>11.850000000000001</v>
      </c>
    </row>
    <row r="198" spans="1:66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0</v>
      </c>
      <c r="BL198" s="135">
        <f>'Нарххо 2024'!BL198</f>
        <v>0</v>
      </c>
      <c r="BM198" s="135">
        <f>'Нарххо 2024'!BM198</f>
        <v>0</v>
      </c>
      <c r="BN198" s="169">
        <f>'Нарххо 2024'!BN198</f>
        <v>10.1</v>
      </c>
    </row>
    <row r="199" spans="1:66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0</v>
      </c>
      <c r="BL199" s="135">
        <f>'Нарххо 2024'!BL199</f>
        <v>0</v>
      </c>
      <c r="BM199" s="135">
        <f>'Нарххо 2024'!BM199</f>
        <v>0</v>
      </c>
      <c r="BN199" s="169">
        <f>'Нарххо 2024'!BN199</f>
        <v>49.5</v>
      </c>
    </row>
    <row r="200" spans="1:66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0</v>
      </c>
      <c r="BL200" s="135">
        <f>'Нарххо 2024'!BL200</f>
        <v>0</v>
      </c>
      <c r="BM200" s="135">
        <f>'Нарххо 2024'!BM200</f>
        <v>0</v>
      </c>
      <c r="BN200" s="169">
        <f>'Нарххо 2024'!BN200</f>
        <v>54.6</v>
      </c>
    </row>
    <row r="201" spans="1:66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0</v>
      </c>
      <c r="BL201" s="135">
        <f>'Нарххо 2024'!BL201</f>
        <v>0</v>
      </c>
      <c r="BM201" s="135">
        <f>'Нарххо 2024'!BM201</f>
        <v>0</v>
      </c>
      <c r="BN201" s="169">
        <f>'Нарххо 2024'!BN201</f>
        <v>5.23</v>
      </c>
    </row>
    <row r="202" spans="1:66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0</v>
      </c>
      <c r="BL202" s="135">
        <f>'Нарххо 2024'!BL202</f>
        <v>0</v>
      </c>
      <c r="BM202" s="135">
        <f>'Нарххо 2024'!BM202</f>
        <v>0</v>
      </c>
      <c r="BN202" s="169">
        <f>'Нарххо 2024'!BN202</f>
        <v>4.5350000000000001</v>
      </c>
    </row>
    <row r="203" spans="1:66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0</v>
      </c>
      <c r="BL203" s="135">
        <f>'Нарххо 2024'!BL203</f>
        <v>0</v>
      </c>
      <c r="BM203" s="135">
        <f>'Нарххо 2024'!BM203</f>
        <v>0</v>
      </c>
      <c r="BN203" s="169">
        <f>'Нарххо 2024'!BN203</f>
        <v>4.2799999999999994</v>
      </c>
    </row>
    <row r="204" spans="1:66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0</v>
      </c>
      <c r="BL204" s="135">
        <f>'Нарххо 2024'!BL204</f>
        <v>0</v>
      </c>
      <c r="BM204" s="135">
        <f>'Нарххо 2024'!BM204</f>
        <v>0</v>
      </c>
      <c r="BN204" s="169">
        <f>'Нарххо 2024'!BN204</f>
        <v>23.1</v>
      </c>
    </row>
    <row r="205" spans="1:66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0</v>
      </c>
      <c r="BL205" s="135">
        <f>'Нарххо 2024'!BL205</f>
        <v>0</v>
      </c>
      <c r="BM205" s="135">
        <f>'Нарххо 2024'!BM205</f>
        <v>0</v>
      </c>
      <c r="BN205" s="169">
        <f>'Нарххо 2024'!BN205</f>
        <v>18.899999999999999</v>
      </c>
    </row>
    <row r="206" spans="1:66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0</v>
      </c>
      <c r="BL206" s="135">
        <f>'Нарххо 2024'!BL206</f>
        <v>0</v>
      </c>
      <c r="BM206" s="135">
        <f>'Нарххо 2024'!BM206</f>
        <v>0</v>
      </c>
      <c r="BN206" s="169">
        <f>'Нарххо 2024'!BN206</f>
        <v>18.700000000000003</v>
      </c>
    </row>
    <row r="207" spans="1:66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0</v>
      </c>
      <c r="BL207" s="135">
        <f>'Нарххо 2024'!BL207</f>
        <v>0</v>
      </c>
      <c r="BM207" s="135">
        <f>'Нарххо 2024'!BM207</f>
        <v>0</v>
      </c>
      <c r="BN207" s="169">
        <f>'Нарххо 2024'!BN207</f>
        <v>4.2</v>
      </c>
    </row>
    <row r="208" spans="1:66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0</v>
      </c>
      <c r="BL208" s="135">
        <f>'Нарххо 2024'!BL208</f>
        <v>0</v>
      </c>
      <c r="BM208" s="135">
        <f>'Нарххо 2024'!BM208</f>
        <v>0</v>
      </c>
      <c r="BN208" s="169">
        <f>'Нарххо 2024'!BN208</f>
        <v>3.2</v>
      </c>
    </row>
    <row r="209" spans="1:66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0</v>
      </c>
      <c r="BL209" s="135">
        <f>'Нарххо 2024'!BL209</f>
        <v>0</v>
      </c>
      <c r="BM209" s="135">
        <f>'Нарххо 2024'!BM209</f>
        <v>0</v>
      </c>
      <c r="BN209" s="169">
        <f>'Нарххо 2024'!BN209</f>
        <v>37.400000000000006</v>
      </c>
    </row>
    <row r="210" spans="1:66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0</v>
      </c>
      <c r="BL210" s="135">
        <f>'Нарххо 2024'!BL210</f>
        <v>0</v>
      </c>
      <c r="BM210" s="135">
        <f>'Нарххо 2024'!BM210</f>
        <v>0</v>
      </c>
      <c r="BN210" s="169">
        <f>'Нарххо 2024'!BN210</f>
        <v>8.1300000000000008</v>
      </c>
    </row>
    <row r="211" spans="1:66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0</v>
      </c>
      <c r="BL211" s="135">
        <f>'Нарххо 2024'!BL211</f>
        <v>0</v>
      </c>
      <c r="BM211" s="135">
        <f>'Нарххо 2024'!BM211</f>
        <v>0</v>
      </c>
      <c r="BN211" s="169">
        <f>'Нарххо 2024'!BN211</f>
        <v>10.41</v>
      </c>
    </row>
    <row r="212" spans="1:66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0</v>
      </c>
      <c r="BL212" s="135">
        <f>'Нарххо 2024'!BL212</f>
        <v>0</v>
      </c>
      <c r="BM212" s="135">
        <f>'Нарххо 2024'!BM212</f>
        <v>0</v>
      </c>
      <c r="BN212" s="169">
        <f>'Нарххо 2024'!BN212</f>
        <v>11.03</v>
      </c>
    </row>
    <row r="213" spans="1:66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</row>
    <row r="214" spans="1:66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0</v>
      </c>
      <c r="BL214" s="135">
        <f>'Нарххо 2024'!BL214</f>
        <v>0</v>
      </c>
      <c r="BM214" s="135">
        <f>'Нарххо 2024'!BM214</f>
        <v>0</v>
      </c>
      <c r="BN214" s="169">
        <f>'Нарххо 2024'!BN214</f>
        <v>10.824999999999999</v>
      </c>
    </row>
    <row r="215" spans="1:66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0</v>
      </c>
      <c r="BL215" s="135">
        <f>'Нарххо 2024'!BL215</f>
        <v>0</v>
      </c>
      <c r="BM215" s="135">
        <f>'Нарххо 2024'!BM215</f>
        <v>0</v>
      </c>
      <c r="BN215" s="169">
        <f>'Нарххо 2024'!BN215</f>
        <v>10.975</v>
      </c>
    </row>
    <row r="216" spans="1:6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</row>
    <row r="217" spans="1:6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</row>
    <row r="218" spans="1:6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</row>
    <row r="219" spans="1:66" ht="18" x14ac:dyDescent="0.25">
      <c r="A219" s="285" t="s">
        <v>255</v>
      </c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</row>
    <row r="220" spans="1:66" x14ac:dyDescent="0.3">
      <c r="A220" s="212"/>
      <c r="B220" s="200"/>
      <c r="C220" s="282" t="s">
        <v>262</v>
      </c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G220" s="283"/>
      <c r="AH220" s="283"/>
      <c r="AI220" s="283"/>
      <c r="AJ220" s="283"/>
      <c r="AK220" s="283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4"/>
    </row>
    <row r="221" spans="1:66" ht="18.75" customHeight="1" x14ac:dyDescent="0.3">
      <c r="A221" s="218"/>
      <c r="B221" s="198"/>
      <c r="C221" s="349" t="s">
        <v>139</v>
      </c>
      <c r="D221" s="350"/>
      <c r="E221" s="350"/>
      <c r="F221" s="351"/>
      <c r="G221" s="348" t="s">
        <v>256</v>
      </c>
      <c r="H221" s="346" t="s">
        <v>139</v>
      </c>
      <c r="I221" s="347"/>
      <c r="J221" s="347"/>
      <c r="K221" s="352"/>
      <c r="L221" s="348" t="s">
        <v>256</v>
      </c>
      <c r="M221" s="346" t="s">
        <v>139</v>
      </c>
      <c r="N221" s="347"/>
      <c r="O221" s="347"/>
      <c r="P221" s="352"/>
      <c r="Q221" s="348" t="s">
        <v>256</v>
      </c>
      <c r="R221" s="346" t="s">
        <v>139</v>
      </c>
      <c r="S221" s="347"/>
      <c r="T221" s="347"/>
      <c r="U221" s="347"/>
      <c r="V221" s="352"/>
      <c r="W221" s="348" t="s">
        <v>256</v>
      </c>
      <c r="X221" s="346" t="s">
        <v>139</v>
      </c>
      <c r="Y221" s="347"/>
      <c r="Z221" s="347"/>
      <c r="AA221" s="352"/>
      <c r="AB221" s="348" t="s">
        <v>256</v>
      </c>
      <c r="AC221" s="346" t="s">
        <v>139</v>
      </c>
      <c r="AD221" s="347"/>
      <c r="AE221" s="347"/>
      <c r="AF221" s="352"/>
      <c r="AG221" s="348" t="s">
        <v>256</v>
      </c>
      <c r="AH221" s="346" t="s">
        <v>139</v>
      </c>
      <c r="AI221" s="347"/>
      <c r="AJ221" s="347"/>
      <c r="AK221" s="347"/>
      <c r="AL221" s="352"/>
      <c r="AM221" s="348" t="s">
        <v>256</v>
      </c>
      <c r="AN221" s="346" t="s">
        <v>139</v>
      </c>
      <c r="AO221" s="347"/>
      <c r="AP221" s="347"/>
      <c r="AQ221" s="352"/>
      <c r="AR221" s="348" t="s">
        <v>256</v>
      </c>
      <c r="AS221" s="346" t="s">
        <v>139</v>
      </c>
      <c r="AT221" s="347"/>
      <c r="AU221" s="347"/>
      <c r="AV221" s="347"/>
      <c r="AW221" s="256"/>
      <c r="AX221" s="348" t="s">
        <v>256</v>
      </c>
      <c r="AY221" s="346" t="s">
        <v>139</v>
      </c>
      <c r="AZ221" s="347"/>
      <c r="BA221" s="347"/>
      <c r="BB221" s="352"/>
      <c r="BC221" s="348" t="s">
        <v>256</v>
      </c>
      <c r="BD221" s="346" t="s">
        <v>139</v>
      </c>
      <c r="BE221" s="347"/>
      <c r="BF221" s="347"/>
      <c r="BG221" s="352"/>
      <c r="BH221" s="348" t="s">
        <v>256</v>
      </c>
      <c r="BI221" s="346" t="s">
        <v>139</v>
      </c>
      <c r="BJ221" s="347"/>
      <c r="BK221" s="347"/>
      <c r="BL221" s="352"/>
      <c r="BM221" s="266"/>
      <c r="BN221" s="348" t="s">
        <v>256</v>
      </c>
    </row>
    <row r="222" spans="1:66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3"/>
      <c r="H222" s="138" t="s">
        <v>141</v>
      </c>
      <c r="I222" s="138" t="s">
        <v>142</v>
      </c>
      <c r="J222" s="138" t="s">
        <v>143</v>
      </c>
      <c r="K222" s="138" t="s">
        <v>144</v>
      </c>
      <c r="L222" s="273"/>
      <c r="M222" s="138" t="s">
        <v>145</v>
      </c>
      <c r="N222" s="138" t="s">
        <v>146</v>
      </c>
      <c r="O222" s="138" t="s">
        <v>147</v>
      </c>
      <c r="P222" s="138" t="s">
        <v>148</v>
      </c>
      <c r="Q222" s="273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3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73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73"/>
    </row>
    <row r="223" spans="1:66" ht="18" x14ac:dyDescent="0.25">
      <c r="A223" s="274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</row>
    <row r="224" spans="1:66" ht="18" x14ac:dyDescent="0.25">
      <c r="A224" s="275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0</v>
      </c>
      <c r="BL224" s="135">
        <f>'Нарххо 2024'!BL224</f>
        <v>0</v>
      </c>
      <c r="BM224" s="135">
        <f>'Нарххо 2024'!BM224</f>
        <v>0</v>
      </c>
      <c r="BN224" s="169">
        <f>'Нарххо 2024'!BN224</f>
        <v>5.75</v>
      </c>
    </row>
    <row r="225" spans="1:66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0</v>
      </c>
      <c r="BL225" s="135">
        <f>'Нарххо 2024'!BL225</f>
        <v>0</v>
      </c>
      <c r="BM225" s="135">
        <f>'Нарххо 2024'!BM225</f>
        <v>0</v>
      </c>
      <c r="BN225" s="169">
        <f>'Нарххо 2024'!BN225</f>
        <v>4.3</v>
      </c>
    </row>
    <row r="226" spans="1:66" ht="18" x14ac:dyDescent="0.25">
      <c r="A226" s="274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</row>
    <row r="227" spans="1:66" ht="18" x14ac:dyDescent="0.25">
      <c r="A227" s="275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0</v>
      </c>
      <c r="BL227" s="135">
        <f>'Нарххо 2024'!BL227</f>
        <v>0</v>
      </c>
      <c r="BM227" s="135">
        <f>'Нарххо 2024'!BM227</f>
        <v>0</v>
      </c>
      <c r="BN227" s="169">
        <f>'Нарххо 2024'!BN227</f>
        <v>3.02</v>
      </c>
    </row>
    <row r="228" spans="1:66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0</v>
      </c>
      <c r="BL228" s="135">
        <f>'Нарххо 2024'!BL228</f>
        <v>0</v>
      </c>
      <c r="BM228" s="135">
        <f>'Нарххо 2024'!BM228</f>
        <v>0</v>
      </c>
      <c r="BN228" s="169">
        <f>'Нарххо 2024'!BN228</f>
        <v>3.46</v>
      </c>
    </row>
    <row r="229" spans="1:66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0</v>
      </c>
      <c r="BL229" s="135">
        <f>'Нарххо 2024'!BL229</f>
        <v>0</v>
      </c>
      <c r="BM229" s="135">
        <f>'Нарххо 2024'!BM229</f>
        <v>0</v>
      </c>
      <c r="BN229" s="169">
        <f>'Нарххо 2024'!BN229</f>
        <v>14.7</v>
      </c>
    </row>
    <row r="230" spans="1:66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0</v>
      </c>
      <c r="BL230" s="135">
        <f>'Нарххо 2024'!BL230</f>
        <v>0</v>
      </c>
      <c r="BM230" s="135">
        <f>'Нарххо 2024'!BM230</f>
        <v>0</v>
      </c>
      <c r="BN230" s="169">
        <f>'Нарххо 2024'!BN230</f>
        <v>13.1</v>
      </c>
    </row>
    <row r="231" spans="1:66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0</v>
      </c>
      <c r="BL231" s="135">
        <f>'Нарххо 2024'!BL231</f>
        <v>0</v>
      </c>
      <c r="BM231" s="135">
        <f>'Нарххо 2024'!BM231</f>
        <v>0</v>
      </c>
      <c r="BN231" s="169">
        <f>'Нарххо 2024'!BN231</f>
        <v>9.8999999999999986</v>
      </c>
    </row>
    <row r="232" spans="1:66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0</v>
      </c>
      <c r="BL232" s="135">
        <f>'Нарххо 2024'!BL232</f>
        <v>0</v>
      </c>
      <c r="BM232" s="135">
        <f>'Нарххо 2024'!BM232</f>
        <v>0</v>
      </c>
      <c r="BN232" s="169">
        <f>'Нарххо 2024'!BN232</f>
        <v>10.8</v>
      </c>
    </row>
    <row r="233" spans="1:66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0</v>
      </c>
      <c r="BL233" s="135">
        <f>'Нарххо 2024'!BL233</f>
        <v>0</v>
      </c>
      <c r="BM233" s="135">
        <f>'Нарххо 2024'!BM233</f>
        <v>0</v>
      </c>
      <c r="BN233" s="169">
        <f>'Нарххо 2024'!BN233</f>
        <v>15.399999999999999</v>
      </c>
    </row>
    <row r="234" spans="1:66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0</v>
      </c>
      <c r="BL234" s="135">
        <f>'Нарххо 2024'!BL234</f>
        <v>0</v>
      </c>
      <c r="BM234" s="135">
        <f>'Нарххо 2024'!BM234</f>
        <v>0</v>
      </c>
      <c r="BN234" s="169">
        <f>'Нарххо 2024'!BN234</f>
        <v>16.700000000000003</v>
      </c>
    </row>
    <row r="235" spans="1:66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0</v>
      </c>
      <c r="BL235" s="135">
        <f>'Нарххо 2024'!BL235</f>
        <v>0</v>
      </c>
      <c r="BM235" s="135">
        <f>'Нарххо 2024'!BM235</f>
        <v>0</v>
      </c>
      <c r="BN235" s="169">
        <f>'Нарххо 2024'!BN235</f>
        <v>93</v>
      </c>
    </row>
    <row r="236" spans="1:66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0</v>
      </c>
      <c r="BL236" s="135">
        <f>'Нарххо 2024'!BL236</f>
        <v>0</v>
      </c>
      <c r="BM236" s="135">
        <f>'Нарххо 2024'!BM236</f>
        <v>0</v>
      </c>
      <c r="BN236" s="169">
        <f>'Нарххо 2024'!BN236</f>
        <v>98</v>
      </c>
    </row>
    <row r="237" spans="1:66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0</v>
      </c>
      <c r="BL237" s="135">
        <f>'Нарххо 2024'!BL237</f>
        <v>0</v>
      </c>
      <c r="BM237" s="135">
        <f>'Нарххо 2024'!BM237</f>
        <v>0</v>
      </c>
      <c r="BN237" s="169">
        <f>'Нарххо 2024'!BN237</f>
        <v>7.2</v>
      </c>
    </row>
    <row r="238" spans="1:66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0</v>
      </c>
      <c r="BL238" s="135">
        <f>'Нарххо 2024'!BL238</f>
        <v>0</v>
      </c>
      <c r="BM238" s="135">
        <f>'Нарххо 2024'!BM238</f>
        <v>0</v>
      </c>
      <c r="BN238" s="169">
        <f>'Нарххо 2024'!BN238</f>
        <v>12.5</v>
      </c>
    </row>
    <row r="239" spans="1:66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0</v>
      </c>
      <c r="BL239" s="135">
        <f>'Нарххо 2024'!BL239</f>
        <v>0</v>
      </c>
      <c r="BM239" s="135">
        <f>'Нарххо 2024'!BM239</f>
        <v>0</v>
      </c>
      <c r="BN239" s="169">
        <f>'Нарххо 2024'!BN239</f>
        <v>10</v>
      </c>
    </row>
    <row r="240" spans="1:66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0</v>
      </c>
      <c r="BL240" s="135">
        <f>'Нарххо 2024'!BL240</f>
        <v>0</v>
      </c>
      <c r="BM240" s="135">
        <f>'Нарххо 2024'!BM240</f>
        <v>0</v>
      </c>
      <c r="BN240" s="169">
        <f>'Нарххо 2024'!BN240</f>
        <v>72</v>
      </c>
    </row>
    <row r="241" spans="1:66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0</v>
      </c>
      <c r="BL241" s="135">
        <f>'Нарххо 2024'!BL241</f>
        <v>0</v>
      </c>
      <c r="BM241" s="135">
        <f>'Нарххо 2024'!BM241</f>
        <v>0</v>
      </c>
      <c r="BN241" s="169">
        <f>'Нарххо 2024'!BN241</f>
        <v>100</v>
      </c>
    </row>
    <row r="242" spans="1:66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0</v>
      </c>
      <c r="BL242" s="135">
        <f>'Нарххо 2024'!BL242</f>
        <v>0</v>
      </c>
      <c r="BM242" s="135">
        <f>'Нарххо 2024'!BM242</f>
        <v>0</v>
      </c>
      <c r="BN242" s="169">
        <f>'Нарххо 2024'!BN242</f>
        <v>5.05</v>
      </c>
    </row>
    <row r="243" spans="1:66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0</v>
      </c>
      <c r="BL243" s="135">
        <f>'Нарххо 2024'!BL243</f>
        <v>0</v>
      </c>
      <c r="BM243" s="135">
        <f>'Нарххо 2024'!BM243</f>
        <v>0</v>
      </c>
      <c r="BN243" s="169">
        <f>'Нарххо 2024'!BN243</f>
        <v>4.1399999999999997</v>
      </c>
    </row>
    <row r="244" spans="1:66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0</v>
      </c>
      <c r="BL244" s="135">
        <f>'Нарххо 2024'!BL244</f>
        <v>0</v>
      </c>
      <c r="BM244" s="135">
        <f>'Нарххо 2024'!BM244</f>
        <v>0</v>
      </c>
      <c r="BN244" s="169">
        <f>'Нарххо 2024'!BN244</f>
        <v>3.5</v>
      </c>
    </row>
    <row r="245" spans="1:66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0</v>
      </c>
      <c r="BL245" s="135">
        <f>'Нарххо 2024'!BL245</f>
        <v>0</v>
      </c>
      <c r="BM245" s="135">
        <f>'Нарххо 2024'!BM245</f>
        <v>0</v>
      </c>
      <c r="BN245" s="169">
        <f>'Нарххо 2024'!BN245</f>
        <v>8</v>
      </c>
    </row>
    <row r="246" spans="1:66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0</v>
      </c>
      <c r="BL246" s="135">
        <f>'Нарххо 2024'!BL246</f>
        <v>0</v>
      </c>
      <c r="BM246" s="135">
        <f>'Нарххо 2024'!BM246</f>
        <v>0</v>
      </c>
      <c r="BN246" s="169">
        <f>'Нарххо 2024'!BN246</f>
        <v>19.600000000000001</v>
      </c>
    </row>
    <row r="247" spans="1:66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0</v>
      </c>
      <c r="BL247" s="135">
        <f>'Нарххо 2024'!BL247</f>
        <v>0</v>
      </c>
      <c r="BM247" s="135">
        <f>'Нарххо 2024'!BM247</f>
        <v>0</v>
      </c>
      <c r="BN247" s="169">
        <f>'Нарххо 2024'!BN247</f>
        <v>18</v>
      </c>
    </row>
    <row r="248" spans="1:66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0</v>
      </c>
      <c r="BL248" s="135">
        <f>'Нарххо 2024'!BL248</f>
        <v>0</v>
      </c>
      <c r="BM248" s="135">
        <f>'Нарххо 2024'!BM248</f>
        <v>0</v>
      </c>
      <c r="BN248" s="169">
        <f>'Нарххо 2024'!BN248</f>
        <v>9.3000000000000007</v>
      </c>
    </row>
    <row r="249" spans="1:66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0</v>
      </c>
      <c r="BL249" s="135">
        <f>'Нарххо 2024'!BL249</f>
        <v>0</v>
      </c>
      <c r="BM249" s="135">
        <f>'Нарххо 2024'!BM249</f>
        <v>0</v>
      </c>
      <c r="BN249" s="169">
        <f>'Нарххо 2024'!BN249</f>
        <v>9</v>
      </c>
    </row>
    <row r="250" spans="1:66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0</v>
      </c>
      <c r="BL250" s="135">
        <f>'Нарххо 2024'!BL250</f>
        <v>0</v>
      </c>
      <c r="BM250" s="135">
        <f>'Нарххо 2024'!BM250</f>
        <v>0</v>
      </c>
      <c r="BN250" s="169">
        <f>'Нарххо 2024'!BN250</f>
        <v>70</v>
      </c>
    </row>
    <row r="251" spans="1:66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0</v>
      </c>
      <c r="BL251" s="135">
        <f>'Нарххо 2024'!BL251</f>
        <v>0</v>
      </c>
      <c r="BM251" s="135">
        <f>'Нарххо 2024'!BM251</f>
        <v>0</v>
      </c>
      <c r="BN251" s="169">
        <f>'Нарххо 2024'!BN251</f>
        <v>8.65</v>
      </c>
    </row>
    <row r="252" spans="1:66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0</v>
      </c>
      <c r="BL252" s="135">
        <f>'Нарххо 2024'!BL252</f>
        <v>0</v>
      </c>
      <c r="BM252" s="135">
        <f>'Нарххо 2024'!BM252</f>
        <v>0</v>
      </c>
      <c r="BN252" s="169">
        <f>'Нарххо 2024'!BN252</f>
        <v>10.6</v>
      </c>
    </row>
    <row r="253" spans="1:66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0</v>
      </c>
      <c r="BL253" s="135">
        <f>'Нарххо 2024'!BL253</f>
        <v>0</v>
      </c>
      <c r="BM253" s="135">
        <f>'Нарххо 2024'!BM253</f>
        <v>0</v>
      </c>
      <c r="BN253" s="169">
        <f>'Нарххо 2024'!BN253</f>
        <v>11.6</v>
      </c>
    </row>
    <row r="254" spans="1:66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</row>
    <row r="255" spans="1:66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0</v>
      </c>
      <c r="BL255" s="135">
        <f>'Нарххо 2024'!BL255</f>
        <v>0</v>
      </c>
      <c r="BM255" s="135">
        <f>'Нарххо 2024'!BM255</f>
        <v>0</v>
      </c>
      <c r="BN255" s="169">
        <f>'Нарххо 2024'!BN255</f>
        <v>10.824999999999999</v>
      </c>
    </row>
    <row r="256" spans="1:66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0</v>
      </c>
      <c r="BL256" s="135">
        <f>'Нарххо 2024'!BL256</f>
        <v>0</v>
      </c>
      <c r="BM256" s="135">
        <f>'Нарххо 2024'!BM256</f>
        <v>0</v>
      </c>
      <c r="BN256" s="169">
        <f>'Нарххо 2024'!BN256</f>
        <v>10.925000000000001</v>
      </c>
    </row>
    <row r="257" spans="1:6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</row>
    <row r="258" spans="1:6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</row>
    <row r="259" spans="1:6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</row>
    <row r="260" spans="1:66" ht="18" x14ac:dyDescent="0.25">
      <c r="A260" s="285" t="s">
        <v>255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</row>
    <row r="261" spans="1:66" x14ac:dyDescent="0.3">
      <c r="A261" s="212"/>
      <c r="B261" s="200"/>
      <c r="C261" s="282" t="s">
        <v>262</v>
      </c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4"/>
    </row>
    <row r="262" spans="1:66" ht="18.75" customHeight="1" x14ac:dyDescent="0.3">
      <c r="A262" s="218"/>
      <c r="B262" s="198"/>
      <c r="C262" s="349" t="s">
        <v>139</v>
      </c>
      <c r="D262" s="350"/>
      <c r="E262" s="350"/>
      <c r="F262" s="351"/>
      <c r="G262" s="348" t="s">
        <v>256</v>
      </c>
      <c r="H262" s="346" t="s">
        <v>139</v>
      </c>
      <c r="I262" s="347"/>
      <c r="J262" s="347"/>
      <c r="K262" s="352"/>
      <c r="L262" s="348" t="s">
        <v>256</v>
      </c>
      <c r="M262" s="346" t="s">
        <v>139</v>
      </c>
      <c r="N262" s="347"/>
      <c r="O262" s="347"/>
      <c r="P262" s="352"/>
      <c r="Q262" s="348" t="s">
        <v>256</v>
      </c>
      <c r="R262" s="346" t="s">
        <v>139</v>
      </c>
      <c r="S262" s="347"/>
      <c r="T262" s="347"/>
      <c r="U262" s="347"/>
      <c r="V262" s="352"/>
      <c r="W262" s="348" t="s">
        <v>256</v>
      </c>
      <c r="X262" s="346" t="s">
        <v>139</v>
      </c>
      <c r="Y262" s="347"/>
      <c r="Z262" s="347"/>
      <c r="AA262" s="352"/>
      <c r="AB262" s="348" t="s">
        <v>256</v>
      </c>
      <c r="AC262" s="346" t="s">
        <v>139</v>
      </c>
      <c r="AD262" s="347"/>
      <c r="AE262" s="347"/>
      <c r="AF262" s="352"/>
      <c r="AG262" s="348" t="s">
        <v>256</v>
      </c>
      <c r="AH262" s="346" t="s">
        <v>139</v>
      </c>
      <c r="AI262" s="347"/>
      <c r="AJ262" s="347"/>
      <c r="AK262" s="347"/>
      <c r="AL262" s="352"/>
      <c r="AM262" s="348" t="s">
        <v>256</v>
      </c>
      <c r="AN262" s="346" t="s">
        <v>139</v>
      </c>
      <c r="AO262" s="347"/>
      <c r="AP262" s="347"/>
      <c r="AQ262" s="352"/>
      <c r="AR262" s="348" t="s">
        <v>256</v>
      </c>
      <c r="AS262" s="346" t="s">
        <v>139</v>
      </c>
      <c r="AT262" s="347"/>
      <c r="AU262" s="347"/>
      <c r="AV262" s="347"/>
      <c r="AW262" s="256"/>
      <c r="AX262" s="348" t="s">
        <v>256</v>
      </c>
      <c r="AY262" s="346" t="s">
        <v>139</v>
      </c>
      <c r="AZ262" s="347"/>
      <c r="BA262" s="347"/>
      <c r="BB262" s="352"/>
      <c r="BC262" s="348" t="s">
        <v>256</v>
      </c>
      <c r="BD262" s="346" t="s">
        <v>139</v>
      </c>
      <c r="BE262" s="347"/>
      <c r="BF262" s="347"/>
      <c r="BG262" s="352"/>
      <c r="BH262" s="348" t="s">
        <v>256</v>
      </c>
      <c r="BI262" s="346" t="s">
        <v>139</v>
      </c>
      <c r="BJ262" s="347"/>
      <c r="BK262" s="347"/>
      <c r="BL262" s="352"/>
      <c r="BM262" s="266"/>
      <c r="BN262" s="348" t="s">
        <v>256</v>
      </c>
    </row>
    <row r="263" spans="1:66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3"/>
      <c r="H263" s="138" t="s">
        <v>141</v>
      </c>
      <c r="I263" s="138" t="s">
        <v>142</v>
      </c>
      <c r="J263" s="138" t="s">
        <v>143</v>
      </c>
      <c r="K263" s="138" t="s">
        <v>144</v>
      </c>
      <c r="L263" s="273"/>
      <c r="M263" s="138" t="s">
        <v>145</v>
      </c>
      <c r="N263" s="138" t="s">
        <v>146</v>
      </c>
      <c r="O263" s="138" t="s">
        <v>147</v>
      </c>
      <c r="P263" s="138" t="s">
        <v>148</v>
      </c>
      <c r="Q263" s="273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3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73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73"/>
    </row>
    <row r="264" spans="1:66" ht="18" x14ac:dyDescent="0.25">
      <c r="A264" s="274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</row>
    <row r="265" spans="1:66" ht="18" x14ac:dyDescent="0.25">
      <c r="A265" s="275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0</v>
      </c>
      <c r="BL265" s="135">
        <f>'Нарххо 2024'!BL265</f>
        <v>0</v>
      </c>
      <c r="BM265" s="135">
        <f>'Нарххо 2024'!BM265</f>
        <v>0</v>
      </c>
      <c r="BN265" s="169">
        <f>'Нарххо 2024'!BN265</f>
        <v>4.9000000000000004</v>
      </c>
    </row>
    <row r="266" spans="1:66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0</v>
      </c>
      <c r="BL266" s="135">
        <f>'Нарххо 2024'!BL266</f>
        <v>0</v>
      </c>
      <c r="BM266" s="135">
        <f>'Нарххо 2024'!BM266</f>
        <v>0</v>
      </c>
      <c r="BN266" s="169">
        <f>'Нарххо 2024'!BN266</f>
        <v>3</v>
      </c>
    </row>
    <row r="267" spans="1:66" ht="18" x14ac:dyDescent="0.25">
      <c r="A267" s="274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</row>
    <row r="268" spans="1:66" ht="18" x14ac:dyDescent="0.25">
      <c r="A268" s="275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0</v>
      </c>
      <c r="BL268" s="135">
        <f>'Нарххо 2024'!BL268</f>
        <v>0</v>
      </c>
      <c r="BM268" s="135">
        <f>'Нарххо 2024'!BM268</f>
        <v>0</v>
      </c>
      <c r="BN268" s="169">
        <f>'Нарххо 2024'!BN268</f>
        <v>1.8</v>
      </c>
    </row>
    <row r="269" spans="1:66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0</v>
      </c>
      <c r="BL269" s="135">
        <f>'Нарххо 2024'!BL269</f>
        <v>0</v>
      </c>
      <c r="BM269" s="135">
        <f>'Нарххо 2024'!BM269</f>
        <v>0</v>
      </c>
      <c r="BN269" s="169">
        <f>'Нарххо 2024'!BN269</f>
        <v>2.2999999999999998</v>
      </c>
    </row>
    <row r="270" spans="1:66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0</v>
      </c>
      <c r="BL270" s="135">
        <f>'Нарххо 2024'!BL270</f>
        <v>0</v>
      </c>
      <c r="BM270" s="135">
        <f>'Нарххо 2024'!BM270</f>
        <v>0</v>
      </c>
      <c r="BN270" s="169">
        <f>'Нарххо 2024'!BN270</f>
        <v>12</v>
      </c>
    </row>
    <row r="271" spans="1:66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0</v>
      </c>
      <c r="BL271" s="135">
        <f>'Нарххо 2024'!BL271</f>
        <v>0</v>
      </c>
      <c r="BM271" s="135">
        <f>'Нарххо 2024'!BM271</f>
        <v>0</v>
      </c>
      <c r="BN271" s="169">
        <f>'Нарххо 2024'!BN271</f>
        <v>10</v>
      </c>
    </row>
    <row r="272" spans="1:66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0</v>
      </c>
      <c r="BL272" s="135">
        <f>'Нарххо 2024'!BL272</f>
        <v>0</v>
      </c>
      <c r="BM272" s="135">
        <f>'Нарххо 2024'!BM272</f>
        <v>0</v>
      </c>
      <c r="BN272" s="169">
        <f>'Нарххо 2024'!BN272</f>
        <v>5</v>
      </c>
    </row>
    <row r="273" spans="1:66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0</v>
      </c>
      <c r="BL273" s="135">
        <f>'Нарххо 2024'!BL273</f>
        <v>0</v>
      </c>
      <c r="BM273" s="135">
        <f>'Нарххо 2024'!BM273</f>
        <v>0</v>
      </c>
      <c r="BN273" s="169">
        <f>'Нарххо 2024'!BN273</f>
        <v>16</v>
      </c>
    </row>
    <row r="274" spans="1:66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0</v>
      </c>
      <c r="BL274" s="135">
        <f>'Нарххо 2024'!BL274</f>
        <v>0</v>
      </c>
      <c r="BM274" s="135">
        <f>'Нарххо 2024'!BM274</f>
        <v>0</v>
      </c>
      <c r="BN274" s="169">
        <f>'Нарххо 2024'!BN274</f>
        <v>13</v>
      </c>
    </row>
    <row r="275" spans="1:66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0</v>
      </c>
      <c r="BL275" s="135">
        <f>'Нарххо 2024'!BL275</f>
        <v>0</v>
      </c>
      <c r="BM275" s="135">
        <f>'Нарххо 2024'!BM275</f>
        <v>0</v>
      </c>
      <c r="BN275" s="169">
        <f>'Нарххо 2024'!BN275</f>
        <v>17</v>
      </c>
    </row>
    <row r="276" spans="1:66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0</v>
      </c>
      <c r="BL276" s="135">
        <f>'Нарххо 2024'!BL276</f>
        <v>0</v>
      </c>
      <c r="BM276" s="135">
        <f>'Нарххо 2024'!BM276</f>
        <v>0</v>
      </c>
      <c r="BN276" s="169">
        <f>'Нарххо 2024'!BN276</f>
        <v>85</v>
      </c>
    </row>
    <row r="277" spans="1:66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0</v>
      </c>
      <c r="BL277" s="135">
        <f>'Нарххо 2024'!BL277</f>
        <v>0</v>
      </c>
      <c r="BM277" s="135">
        <f>'Нарххо 2024'!BM277</f>
        <v>0</v>
      </c>
      <c r="BN277" s="169">
        <f>'Нарххо 2024'!BN277</f>
        <v>90</v>
      </c>
    </row>
    <row r="278" spans="1:66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0</v>
      </c>
      <c r="BL278" s="135">
        <f>'Нарххо 2024'!BL278</f>
        <v>0</v>
      </c>
      <c r="BM278" s="135">
        <f>'Нарххо 2024'!BM278</f>
        <v>0</v>
      </c>
      <c r="BN278" s="169">
        <f>'Нарххо 2024'!BN278</f>
        <v>6</v>
      </c>
    </row>
    <row r="279" spans="1:66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0</v>
      </c>
      <c r="BL279" s="135">
        <f>'Нарххо 2024'!BL279</f>
        <v>0</v>
      </c>
      <c r="BM279" s="135">
        <f>'Нарххо 2024'!BM279</f>
        <v>0</v>
      </c>
      <c r="BN279" s="169">
        <f>'Нарххо 2024'!BN279</f>
        <v>12</v>
      </c>
    </row>
    <row r="280" spans="1:66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0</v>
      </c>
      <c r="BL280" s="135">
        <f>'Нарххо 2024'!BL280</f>
        <v>0</v>
      </c>
      <c r="BM280" s="135">
        <f>'Нарххо 2024'!BM280</f>
        <v>0</v>
      </c>
      <c r="BN280" s="169">
        <f>'Нарххо 2024'!BN280</f>
        <v>10</v>
      </c>
    </row>
    <row r="281" spans="1:66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0</v>
      </c>
      <c r="BL281" s="135">
        <f>'Нарххо 2024'!BL281</f>
        <v>0</v>
      </c>
      <c r="BM281" s="135">
        <f>'Нарххо 2024'!BM281</f>
        <v>0</v>
      </c>
      <c r="BN281" s="169">
        <f>'Нарххо 2024'!BN281</f>
        <v>45</v>
      </c>
    </row>
    <row r="282" spans="1:66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0</v>
      </c>
      <c r="BL282" s="135">
        <f>'Нарххо 2024'!BL282</f>
        <v>0</v>
      </c>
      <c r="BM282" s="135">
        <f>'Нарххо 2024'!BM282</f>
        <v>0</v>
      </c>
      <c r="BN282" s="169">
        <f>'Нарххо 2024'!BN282</f>
        <v>48</v>
      </c>
    </row>
    <row r="283" spans="1:66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0</v>
      </c>
      <c r="BL283" s="135">
        <f>'Нарххо 2024'!BL283</f>
        <v>0</v>
      </c>
      <c r="BM283" s="135">
        <f>'Нарххо 2024'!BM283</f>
        <v>0</v>
      </c>
      <c r="BN283" s="169">
        <f>'Нарххо 2024'!BN283</f>
        <v>4.9000000000000004</v>
      </c>
    </row>
    <row r="284" spans="1:66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0</v>
      </c>
      <c r="BL284" s="135">
        <f>'Нарххо 2024'!BL284</f>
        <v>0</v>
      </c>
      <c r="BM284" s="135">
        <f>'Нарххо 2024'!BM284</f>
        <v>0</v>
      </c>
      <c r="BN284" s="169">
        <f>'Нарххо 2024'!BN284</f>
        <v>4</v>
      </c>
    </row>
    <row r="285" spans="1:66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0</v>
      </c>
      <c r="BL285" s="135">
        <f>'Нарххо 2024'!BL285</f>
        <v>0</v>
      </c>
      <c r="BM285" s="135">
        <f>'Нарххо 2024'!BM285</f>
        <v>0</v>
      </c>
      <c r="BN285" s="169">
        <f>'Нарххо 2024'!BN285</f>
        <v>3.8</v>
      </c>
    </row>
    <row r="286" spans="1:66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0</v>
      </c>
      <c r="BL286" s="135">
        <f>'Нарххо 2024'!BL286</f>
        <v>0</v>
      </c>
      <c r="BM286" s="135">
        <f>'Нарххо 2024'!BM286</f>
        <v>0</v>
      </c>
      <c r="BN286" s="169">
        <f>'Нарххо 2024'!BN286</f>
        <v>16</v>
      </c>
    </row>
    <row r="287" spans="1:66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0</v>
      </c>
      <c r="BL287" s="135">
        <f>'Нарххо 2024'!BL287</f>
        <v>0</v>
      </c>
      <c r="BM287" s="135">
        <f>'Нарххо 2024'!BM287</f>
        <v>0</v>
      </c>
      <c r="BN287" s="169">
        <f>'Нарххо 2024'!BN287</f>
        <v>18</v>
      </c>
    </row>
    <row r="288" spans="1:66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0</v>
      </c>
      <c r="BL288" s="135">
        <f>'Нарххо 2024'!BL288</f>
        <v>0</v>
      </c>
      <c r="BM288" s="135">
        <f>'Нарххо 2024'!BM288</f>
        <v>0</v>
      </c>
      <c r="BN288" s="169">
        <f>'Нарххо 2024'!BN288</f>
        <v>15</v>
      </c>
    </row>
    <row r="289" spans="1:66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0</v>
      </c>
      <c r="BL289" s="135">
        <f>'Нарххо 2024'!BL289</f>
        <v>0</v>
      </c>
      <c r="BM289" s="135">
        <f>'Нарххо 2024'!BM289</f>
        <v>0</v>
      </c>
      <c r="BN289" s="169">
        <f>'Нарххо 2024'!BN289</f>
        <v>3.5</v>
      </c>
    </row>
    <row r="290" spans="1:66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0</v>
      </c>
      <c r="BL290" s="135">
        <f>'Нарххо 2024'!BL290</f>
        <v>0</v>
      </c>
      <c r="BM290" s="135">
        <f>'Нарххо 2024'!BM290</f>
        <v>0</v>
      </c>
      <c r="BN290" s="169">
        <f>'Нарххо 2024'!BN290</f>
        <v>3.5</v>
      </c>
    </row>
    <row r="291" spans="1:66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0</v>
      </c>
      <c r="BL291" s="135">
        <f>'Нарххо 2024'!BL291</f>
        <v>0</v>
      </c>
      <c r="BM291" s="135">
        <f>'Нарххо 2024'!BM291</f>
        <v>0</v>
      </c>
      <c r="BN291" s="169">
        <f>'Нарххо 2024'!BN291</f>
        <v>30</v>
      </c>
    </row>
    <row r="292" spans="1:66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0</v>
      </c>
      <c r="BL292" s="135">
        <f>'Нарххо 2024'!BL292</f>
        <v>0</v>
      </c>
      <c r="BM292" s="135">
        <f>'Нарххо 2024'!BM292</f>
        <v>0</v>
      </c>
      <c r="BN292" s="169">
        <f>'Нарххо 2024'!BN292</f>
        <v>8.1999999999999993</v>
      </c>
    </row>
    <row r="293" spans="1:66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0</v>
      </c>
      <c r="BL293" s="135">
        <f>'Нарххо 2024'!BL293</f>
        <v>0</v>
      </c>
      <c r="BM293" s="135">
        <f>'Нарххо 2024'!BM293</f>
        <v>0</v>
      </c>
      <c r="BN293" s="169">
        <f>'Нарххо 2024'!BN293</f>
        <v>10.6</v>
      </c>
    </row>
    <row r="294" spans="1:66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0</v>
      </c>
      <c r="BL294" s="135">
        <f>'Нарххо 2024'!BL294</f>
        <v>0</v>
      </c>
      <c r="BM294" s="135">
        <f>'Нарххо 2024'!BM294</f>
        <v>0</v>
      </c>
      <c r="BN294" s="169">
        <f>'Нарххо 2024'!BN294</f>
        <v>11.5</v>
      </c>
    </row>
    <row r="295" spans="1:66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</row>
    <row r="296" spans="1:66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0</v>
      </c>
      <c r="BL296" s="135">
        <f>'Нарххо 2024'!BL296</f>
        <v>0</v>
      </c>
      <c r="BM296" s="135">
        <f>'Нарххо 2024'!BM296</f>
        <v>0</v>
      </c>
      <c r="BN296" s="169">
        <f>'Нарххо 2024'!BN296</f>
        <v>10.84</v>
      </c>
    </row>
    <row r="297" spans="1:66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0</v>
      </c>
      <c r="BL297" s="135">
        <f>'Нарххо 2024'!BL297</f>
        <v>0</v>
      </c>
      <c r="BM297" s="135">
        <f>'Нарххо 2024'!BM297</f>
        <v>0</v>
      </c>
      <c r="BN297" s="169">
        <f>'Нарххо 2024'!BN297</f>
        <v>10.94</v>
      </c>
    </row>
    <row r="298" spans="1:6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</row>
    <row r="299" spans="1:6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</row>
    <row r="300" spans="1:6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</row>
    <row r="301" spans="1:66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</row>
    <row r="302" spans="1:66" ht="18" x14ac:dyDescent="0.25">
      <c r="A302" s="285" t="s">
        <v>255</v>
      </c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285"/>
      <c r="AM302" s="285"/>
      <c r="AN302" s="285"/>
      <c r="AO302" s="285"/>
      <c r="AP302" s="285"/>
      <c r="AQ302" s="285"/>
      <c r="AR302" s="285"/>
      <c r="AS302" s="285"/>
      <c r="AT302" s="285"/>
      <c r="AU302" s="285"/>
      <c r="AV302" s="285"/>
      <c r="AW302" s="285"/>
      <c r="AX302" s="285"/>
      <c r="AY302" s="285"/>
      <c r="AZ302" s="285"/>
      <c r="BA302" s="285"/>
      <c r="BB302" s="285"/>
      <c r="BC302" s="285"/>
      <c r="BD302" s="285"/>
      <c r="BE302" s="285"/>
      <c r="BF302" s="285"/>
      <c r="BG302" s="285"/>
      <c r="BH302" s="285"/>
      <c r="BI302" s="285"/>
      <c r="BJ302" s="285"/>
      <c r="BK302" s="285"/>
      <c r="BL302" s="285"/>
      <c r="BM302" s="285"/>
      <c r="BN302" s="285"/>
    </row>
    <row r="303" spans="1:66" x14ac:dyDescent="0.3">
      <c r="A303" s="212"/>
      <c r="B303" s="200"/>
      <c r="C303" s="282" t="s">
        <v>263</v>
      </c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G303" s="283"/>
      <c r="AH303" s="283"/>
      <c r="AI303" s="283"/>
      <c r="AJ303" s="283"/>
      <c r="AK303" s="283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AW303" s="283"/>
      <c r="AX303" s="283"/>
      <c r="AY303" s="283"/>
      <c r="AZ303" s="283"/>
      <c r="BA303" s="283"/>
      <c r="BB303" s="283"/>
      <c r="BC303" s="283"/>
      <c r="BD303" s="283"/>
      <c r="BE303" s="283"/>
      <c r="BF303" s="283"/>
      <c r="BG303" s="283"/>
      <c r="BH303" s="283"/>
      <c r="BI303" s="283"/>
      <c r="BJ303" s="283"/>
      <c r="BK303" s="283"/>
      <c r="BL303" s="283"/>
      <c r="BM303" s="283"/>
      <c r="BN303" s="284"/>
    </row>
    <row r="304" spans="1:66" ht="18.75" customHeight="1" x14ac:dyDescent="0.3">
      <c r="A304" s="218"/>
      <c r="B304" s="198"/>
      <c r="C304" s="349" t="s">
        <v>139</v>
      </c>
      <c r="D304" s="350"/>
      <c r="E304" s="350"/>
      <c r="F304" s="351"/>
      <c r="G304" s="348" t="s">
        <v>256</v>
      </c>
      <c r="H304" s="346" t="s">
        <v>139</v>
      </c>
      <c r="I304" s="347"/>
      <c r="J304" s="347"/>
      <c r="K304" s="352"/>
      <c r="L304" s="348" t="s">
        <v>256</v>
      </c>
      <c r="M304" s="346" t="s">
        <v>139</v>
      </c>
      <c r="N304" s="347"/>
      <c r="O304" s="347"/>
      <c r="P304" s="352"/>
      <c r="Q304" s="348" t="s">
        <v>256</v>
      </c>
      <c r="R304" s="346" t="s">
        <v>139</v>
      </c>
      <c r="S304" s="347"/>
      <c r="T304" s="347"/>
      <c r="U304" s="347"/>
      <c r="V304" s="352"/>
      <c r="W304" s="348" t="s">
        <v>256</v>
      </c>
      <c r="X304" s="346" t="s">
        <v>139</v>
      </c>
      <c r="Y304" s="347"/>
      <c r="Z304" s="347"/>
      <c r="AA304" s="352"/>
      <c r="AB304" s="348" t="s">
        <v>256</v>
      </c>
      <c r="AC304" s="346" t="s">
        <v>139</v>
      </c>
      <c r="AD304" s="347"/>
      <c r="AE304" s="347"/>
      <c r="AF304" s="352"/>
      <c r="AG304" s="348" t="s">
        <v>256</v>
      </c>
      <c r="AH304" s="346" t="s">
        <v>139</v>
      </c>
      <c r="AI304" s="347"/>
      <c r="AJ304" s="347"/>
      <c r="AK304" s="347"/>
      <c r="AL304" s="352"/>
      <c r="AM304" s="348" t="s">
        <v>256</v>
      </c>
      <c r="AN304" s="346" t="s">
        <v>139</v>
      </c>
      <c r="AO304" s="347"/>
      <c r="AP304" s="347"/>
      <c r="AQ304" s="352"/>
      <c r="AR304" s="348" t="s">
        <v>256</v>
      </c>
      <c r="AS304" s="346" t="s">
        <v>139</v>
      </c>
      <c r="AT304" s="347"/>
      <c r="AU304" s="347"/>
      <c r="AV304" s="347"/>
      <c r="AW304" s="256"/>
      <c r="AX304" s="348" t="s">
        <v>256</v>
      </c>
      <c r="AY304" s="346" t="s">
        <v>139</v>
      </c>
      <c r="AZ304" s="347"/>
      <c r="BA304" s="347"/>
      <c r="BB304" s="352"/>
      <c r="BC304" s="348" t="s">
        <v>256</v>
      </c>
      <c r="BD304" s="346" t="s">
        <v>139</v>
      </c>
      <c r="BE304" s="347"/>
      <c r="BF304" s="347"/>
      <c r="BG304" s="352"/>
      <c r="BH304" s="348" t="s">
        <v>256</v>
      </c>
      <c r="BI304" s="346" t="s">
        <v>139</v>
      </c>
      <c r="BJ304" s="347"/>
      <c r="BK304" s="347"/>
      <c r="BL304" s="352"/>
      <c r="BM304" s="266"/>
      <c r="BN304" s="348" t="s">
        <v>256</v>
      </c>
    </row>
    <row r="305" spans="1:66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3"/>
      <c r="H305" s="138" t="s">
        <v>141</v>
      </c>
      <c r="I305" s="138" t="s">
        <v>142</v>
      </c>
      <c r="J305" s="138" t="s">
        <v>143</v>
      </c>
      <c r="K305" s="138" t="s">
        <v>144</v>
      </c>
      <c r="L305" s="273"/>
      <c r="M305" s="138" t="s">
        <v>145</v>
      </c>
      <c r="N305" s="138" t="s">
        <v>146</v>
      </c>
      <c r="O305" s="138" t="s">
        <v>147</v>
      </c>
      <c r="P305" s="138" t="s">
        <v>148</v>
      </c>
      <c r="Q305" s="273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3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73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73"/>
    </row>
    <row r="306" spans="1:66" ht="18" x14ac:dyDescent="0.25">
      <c r="A306" s="274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</row>
    <row r="307" spans="1:66" ht="18" x14ac:dyDescent="0.25">
      <c r="A307" s="275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0</v>
      </c>
      <c r="BL307" s="135">
        <f>'Нарххо 2024'!BL307</f>
        <v>0</v>
      </c>
      <c r="BM307" s="135">
        <f>'Нарххо 2024'!BM307</f>
        <v>0</v>
      </c>
      <c r="BN307" s="169">
        <f>'Нарххо 2024'!BN307</f>
        <v>3.5</v>
      </c>
    </row>
    <row r="308" spans="1:66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0</v>
      </c>
      <c r="BL308" s="135">
        <f>'Нарххо 2024'!BL308</f>
        <v>0</v>
      </c>
      <c r="BM308" s="135">
        <f>'Нарххо 2024'!BM308</f>
        <v>0</v>
      </c>
      <c r="BN308" s="169">
        <f>'Нарххо 2024'!BN308</f>
        <v>3</v>
      </c>
    </row>
    <row r="309" spans="1:66" ht="18" x14ac:dyDescent="0.25">
      <c r="A309" s="274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</row>
    <row r="310" spans="1:66" ht="18" x14ac:dyDescent="0.25">
      <c r="A310" s="275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0</v>
      </c>
      <c r="BL310" s="135">
        <f>'Нарххо 2024'!BL310</f>
        <v>0</v>
      </c>
      <c r="BM310" s="135">
        <f>'Нарххо 2024'!BM310</f>
        <v>0</v>
      </c>
      <c r="BN310" s="169">
        <f>'Нарххо 2024'!BN310</f>
        <v>1.8</v>
      </c>
    </row>
    <row r="311" spans="1:66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0</v>
      </c>
      <c r="BL311" s="135">
        <f>'Нарххо 2024'!BL311</f>
        <v>0</v>
      </c>
      <c r="BM311" s="135">
        <f>'Нарххо 2024'!BM311</f>
        <v>0</v>
      </c>
      <c r="BN311" s="169">
        <f>'Нарххо 2024'!BN311</f>
        <v>2.5</v>
      </c>
    </row>
    <row r="312" spans="1:66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0</v>
      </c>
      <c r="BL312" s="135">
        <f>'Нарххо 2024'!BL312</f>
        <v>0</v>
      </c>
      <c r="BM312" s="135">
        <f>'Нарххо 2024'!BM312</f>
        <v>0</v>
      </c>
      <c r="BN312" s="169">
        <f>'Нарххо 2024'!BN312</f>
        <v>15</v>
      </c>
    </row>
    <row r="313" spans="1:66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0</v>
      </c>
      <c r="BL313" s="135">
        <f>'Нарххо 2024'!BL313</f>
        <v>0</v>
      </c>
      <c r="BM313" s="135">
        <f>'Нарххо 2024'!BM313</f>
        <v>0</v>
      </c>
      <c r="BN313" s="169">
        <f>'Нарххо 2024'!BN313</f>
        <v>10</v>
      </c>
    </row>
    <row r="314" spans="1:66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0</v>
      </c>
      <c r="BL314" s="135">
        <f>'Нарххо 2024'!BL314</f>
        <v>0</v>
      </c>
      <c r="BM314" s="135">
        <f>'Нарххо 2024'!BM314</f>
        <v>0</v>
      </c>
      <c r="BN314" s="169">
        <f>'Нарххо 2024'!BN314</f>
        <v>8</v>
      </c>
    </row>
    <row r="315" spans="1:66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0</v>
      </c>
      <c r="BL315" s="135">
        <f>'Нарххо 2024'!BL315</f>
        <v>0</v>
      </c>
      <c r="BM315" s="135">
        <f>'Нарххо 2024'!BM315</f>
        <v>0</v>
      </c>
      <c r="BN315" s="169">
        <f>'Нарххо 2024'!BN315</f>
        <v>17</v>
      </c>
    </row>
    <row r="316" spans="1:66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0</v>
      </c>
      <c r="BL316" s="135">
        <f>'Нарххо 2024'!BL316</f>
        <v>0</v>
      </c>
      <c r="BM316" s="135">
        <f>'Нарххо 2024'!BM316</f>
        <v>0</v>
      </c>
      <c r="BN316" s="169">
        <f>'Нарххо 2024'!BN316</f>
        <v>13.5</v>
      </c>
    </row>
    <row r="317" spans="1:66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0</v>
      </c>
      <c r="BL317" s="135">
        <f>'Нарххо 2024'!BL317</f>
        <v>0</v>
      </c>
      <c r="BM317" s="135">
        <f>'Нарххо 2024'!BM317</f>
        <v>0</v>
      </c>
      <c r="BN317" s="169">
        <f>'Нарххо 2024'!BN317</f>
        <v>14</v>
      </c>
    </row>
    <row r="318" spans="1:66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0</v>
      </c>
      <c r="BL318" s="135">
        <f>'Нарххо 2024'!BL318</f>
        <v>0</v>
      </c>
      <c r="BM318" s="135">
        <f>'Нарххо 2024'!BM318</f>
        <v>0</v>
      </c>
      <c r="BN318" s="169">
        <f>'Нарххо 2024'!BN318</f>
        <v>85</v>
      </c>
    </row>
    <row r="319" spans="1:66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0</v>
      </c>
      <c r="BL319" s="135">
        <f>'Нарххо 2024'!BL319</f>
        <v>0</v>
      </c>
      <c r="BM319" s="135">
        <f>'Нарххо 2024'!BM319</f>
        <v>0</v>
      </c>
      <c r="BN319" s="169">
        <f>'Нарххо 2024'!BN319</f>
        <v>100</v>
      </c>
    </row>
    <row r="320" spans="1:66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0</v>
      </c>
      <c r="BL320" s="135">
        <f>'Нарххо 2024'!BL320</f>
        <v>0</v>
      </c>
      <c r="BM320" s="135">
        <f>'Нарххо 2024'!BM320</f>
        <v>0</v>
      </c>
      <c r="BN320" s="169">
        <f>'Нарххо 2024'!BN320</f>
        <v>6</v>
      </c>
    </row>
    <row r="321" spans="1:66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0</v>
      </c>
      <c r="BL321" s="135">
        <f>'Нарххо 2024'!BL321</f>
        <v>0</v>
      </c>
      <c r="BM321" s="135">
        <f>'Нарххо 2024'!BM321</f>
        <v>0</v>
      </c>
      <c r="BN321" s="169">
        <f>'Нарххо 2024'!BN321</f>
        <v>11</v>
      </c>
    </row>
    <row r="322" spans="1:66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0</v>
      </c>
      <c r="BL322" s="135">
        <f>'Нарххо 2024'!BL322</f>
        <v>0</v>
      </c>
      <c r="BM322" s="135">
        <f>'Нарххо 2024'!BM322</f>
        <v>0</v>
      </c>
      <c r="BN322" s="169">
        <f>'Нарххо 2024'!BN322</f>
        <v>10</v>
      </c>
    </row>
    <row r="323" spans="1:66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0</v>
      </c>
      <c r="BL323" s="135">
        <f>'Нарххо 2024'!BL323</f>
        <v>0</v>
      </c>
      <c r="BM323" s="135">
        <f>'Нарххо 2024'!BM323</f>
        <v>0</v>
      </c>
      <c r="BN323" s="169">
        <f>'Нарххо 2024'!BN323</f>
        <v>40</v>
      </c>
    </row>
    <row r="324" spans="1:66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0</v>
      </c>
      <c r="BL324" s="135">
        <f>'Нарххо 2024'!BL324</f>
        <v>0</v>
      </c>
      <c r="BM324" s="135">
        <f>'Нарххо 2024'!BM324</f>
        <v>0</v>
      </c>
      <c r="BN324" s="169">
        <f>'Нарххо 2024'!BN324</f>
        <v>53</v>
      </c>
    </row>
    <row r="325" spans="1:66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0</v>
      </c>
      <c r="BL325" s="135">
        <f>'Нарххо 2024'!BL325</f>
        <v>0</v>
      </c>
      <c r="BM325" s="135">
        <f>'Нарххо 2024'!BM325</f>
        <v>0</v>
      </c>
      <c r="BN325" s="169">
        <f>'Нарххо 2024'!BN325</f>
        <v>4.5999999999999996</v>
      </c>
    </row>
    <row r="326" spans="1:66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0</v>
      </c>
      <c r="BL326" s="135">
        <f>'Нарххо 2024'!BL326</f>
        <v>0</v>
      </c>
      <c r="BM326" s="135">
        <f>'Нарххо 2024'!BM326</f>
        <v>0</v>
      </c>
      <c r="BN326" s="169">
        <f>'Нарххо 2024'!BN326</f>
        <v>4</v>
      </c>
    </row>
    <row r="327" spans="1:66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0</v>
      </c>
      <c r="BL327" s="135">
        <f>'Нарххо 2024'!BL327</f>
        <v>0</v>
      </c>
      <c r="BM327" s="135">
        <f>'Нарххо 2024'!BM327</f>
        <v>0</v>
      </c>
      <c r="BN327" s="169">
        <f>'Нарххо 2024'!BN327</f>
        <v>3.8</v>
      </c>
    </row>
    <row r="328" spans="1:66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0</v>
      </c>
      <c r="BL328" s="135">
        <f>'Нарххо 2024'!BL328</f>
        <v>0</v>
      </c>
      <c r="BM328" s="135">
        <f>'Нарххо 2024'!BM328</f>
        <v>0</v>
      </c>
      <c r="BN328" s="169">
        <f>'Нарххо 2024'!BN328</f>
        <v>17</v>
      </c>
    </row>
    <row r="329" spans="1:66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0</v>
      </c>
      <c r="BL329" s="135">
        <f>'Нарххо 2024'!BL329</f>
        <v>0</v>
      </c>
      <c r="BM329" s="135">
        <f>'Нарххо 2024'!BM329</f>
        <v>0</v>
      </c>
      <c r="BN329" s="169">
        <f>'Нарххо 2024'!BN329</f>
        <v>18</v>
      </c>
    </row>
    <row r="330" spans="1:66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0</v>
      </c>
      <c r="BL330" s="135">
        <f>'Нарххо 2024'!BL330</f>
        <v>0</v>
      </c>
      <c r="BM330" s="135">
        <f>'Нарххо 2024'!BM330</f>
        <v>0</v>
      </c>
      <c r="BN330" s="169">
        <f>'Нарххо 2024'!BN330</f>
        <v>15</v>
      </c>
    </row>
    <row r="331" spans="1:66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0</v>
      </c>
      <c r="BL331" s="135">
        <f>'Нарххо 2024'!BL331</f>
        <v>0</v>
      </c>
      <c r="BM331" s="135">
        <f>'Нарххо 2024'!BM331</f>
        <v>0</v>
      </c>
      <c r="BN331" s="169">
        <f>'Нарххо 2024'!BN331</f>
        <v>3.7</v>
      </c>
    </row>
    <row r="332" spans="1:66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0</v>
      </c>
      <c r="BL332" s="135">
        <f>'Нарххо 2024'!BL332</f>
        <v>0</v>
      </c>
      <c r="BM332" s="135">
        <f>'Нарххо 2024'!BM332</f>
        <v>0</v>
      </c>
      <c r="BN332" s="169">
        <f>'Нарххо 2024'!BN332</f>
        <v>3</v>
      </c>
    </row>
    <row r="333" spans="1:66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0</v>
      </c>
      <c r="BL333" s="135">
        <f>'Нарххо 2024'!BL333</f>
        <v>0</v>
      </c>
      <c r="BM333" s="135">
        <f>'Нарххо 2024'!BM333</f>
        <v>0</v>
      </c>
      <c r="BN333" s="169">
        <f>'Нарххо 2024'!BN333</f>
        <v>32</v>
      </c>
    </row>
    <row r="334" spans="1:66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0</v>
      </c>
      <c r="BL334" s="135">
        <f>'Нарххо 2024'!BL334</f>
        <v>0</v>
      </c>
      <c r="BM334" s="135">
        <f>'Нарххо 2024'!BM334</f>
        <v>0</v>
      </c>
      <c r="BN334" s="169">
        <f>'Нарххо 2024'!BN334</f>
        <v>8.1999999999999993</v>
      </c>
    </row>
    <row r="335" spans="1:66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0</v>
      </c>
      <c r="BL335" s="135">
        <f>'Нарххо 2024'!BL335</f>
        <v>0</v>
      </c>
      <c r="BM335" s="135">
        <f>'Нарххо 2024'!BM335</f>
        <v>0</v>
      </c>
      <c r="BN335" s="169">
        <f>'Нарххо 2024'!BN335</f>
        <v>10.5</v>
      </c>
    </row>
    <row r="336" spans="1:66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0</v>
      </c>
      <c r="BL336" s="135">
        <f>'Нарххо 2024'!BL336</f>
        <v>0</v>
      </c>
      <c r="BM336" s="135">
        <f>'Нарххо 2024'!BM336</f>
        <v>0</v>
      </c>
      <c r="BN336" s="169">
        <f>'Нарххо 2024'!BN336</f>
        <v>9.6999999999999993</v>
      </c>
    </row>
    <row r="337" spans="1:66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</row>
    <row r="338" spans="1:66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0</v>
      </c>
      <c r="BL338" s="135">
        <f>'Нарххо 2024'!BL338</f>
        <v>0</v>
      </c>
      <c r="BM338" s="135">
        <f>'Нарххо 2024'!BM338</f>
        <v>0</v>
      </c>
      <c r="BN338" s="169">
        <f>'Нарххо 2024'!BN338</f>
        <v>10.84</v>
      </c>
    </row>
    <row r="339" spans="1:66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0</v>
      </c>
      <c r="BL339" s="135">
        <f>'Нарххо 2024'!BL339</f>
        <v>0</v>
      </c>
      <c r="BM339" s="135">
        <f>'Нарххо 2024'!BM339</f>
        <v>0</v>
      </c>
      <c r="BN339" s="169">
        <f>'Нарххо 2024'!BN339</f>
        <v>10.94</v>
      </c>
    </row>
    <row r="340" spans="1:6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</row>
    <row r="341" spans="1:6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</row>
    <row r="342" spans="1:6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</row>
    <row r="343" spans="1:66" ht="18" x14ac:dyDescent="0.25">
      <c r="A343" s="285" t="s">
        <v>255</v>
      </c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5"/>
      <c r="AV343" s="285"/>
      <c r="AW343" s="285"/>
      <c r="AX343" s="285"/>
      <c r="AY343" s="285"/>
      <c r="AZ343" s="285"/>
      <c r="BA343" s="285"/>
      <c r="BB343" s="285"/>
      <c r="BC343" s="285"/>
      <c r="BD343" s="285"/>
      <c r="BE343" s="285"/>
      <c r="BF343" s="285"/>
      <c r="BG343" s="285"/>
      <c r="BH343" s="285"/>
      <c r="BI343" s="285"/>
      <c r="BJ343" s="285"/>
      <c r="BK343" s="285"/>
      <c r="BL343" s="285"/>
      <c r="BM343" s="285"/>
      <c r="BN343" s="285"/>
    </row>
    <row r="344" spans="1:66" x14ac:dyDescent="0.3">
      <c r="A344" s="212"/>
      <c r="B344" s="200"/>
      <c r="C344" s="282" t="s">
        <v>264</v>
      </c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  <c r="AC344" s="283"/>
      <c r="AD344" s="283"/>
      <c r="AE344" s="283"/>
      <c r="AF344" s="283"/>
      <c r="AG344" s="283"/>
      <c r="AH344" s="283"/>
      <c r="AI344" s="283"/>
      <c r="AJ344" s="283"/>
      <c r="AK344" s="283"/>
      <c r="AL344" s="283"/>
      <c r="AM344" s="283"/>
      <c r="AN344" s="283"/>
      <c r="AO344" s="283"/>
      <c r="AP344" s="283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4"/>
    </row>
    <row r="345" spans="1:66" ht="18.75" customHeight="1" x14ac:dyDescent="0.3">
      <c r="A345" s="218"/>
      <c r="B345" s="198"/>
      <c r="C345" s="349" t="s">
        <v>139</v>
      </c>
      <c r="D345" s="350"/>
      <c r="E345" s="350"/>
      <c r="F345" s="351"/>
      <c r="G345" s="348" t="s">
        <v>256</v>
      </c>
      <c r="H345" s="346" t="s">
        <v>139</v>
      </c>
      <c r="I345" s="347"/>
      <c r="J345" s="347"/>
      <c r="K345" s="352"/>
      <c r="L345" s="348" t="s">
        <v>256</v>
      </c>
      <c r="M345" s="346" t="s">
        <v>139</v>
      </c>
      <c r="N345" s="347"/>
      <c r="O345" s="347"/>
      <c r="P345" s="352"/>
      <c r="Q345" s="348" t="s">
        <v>256</v>
      </c>
      <c r="R345" s="346" t="s">
        <v>139</v>
      </c>
      <c r="S345" s="347"/>
      <c r="T345" s="347"/>
      <c r="U345" s="347"/>
      <c r="V345" s="352"/>
      <c r="W345" s="348" t="s">
        <v>256</v>
      </c>
      <c r="X345" s="346" t="s">
        <v>139</v>
      </c>
      <c r="Y345" s="347"/>
      <c r="Z345" s="347"/>
      <c r="AA345" s="352"/>
      <c r="AB345" s="348" t="s">
        <v>256</v>
      </c>
      <c r="AC345" s="346" t="s">
        <v>139</v>
      </c>
      <c r="AD345" s="347"/>
      <c r="AE345" s="347"/>
      <c r="AF345" s="352"/>
      <c r="AG345" s="348" t="s">
        <v>256</v>
      </c>
      <c r="AH345" s="346" t="s">
        <v>139</v>
      </c>
      <c r="AI345" s="347"/>
      <c r="AJ345" s="347"/>
      <c r="AK345" s="347"/>
      <c r="AL345" s="352"/>
      <c r="AM345" s="348" t="s">
        <v>256</v>
      </c>
      <c r="AN345" s="346" t="s">
        <v>139</v>
      </c>
      <c r="AO345" s="347"/>
      <c r="AP345" s="347"/>
      <c r="AQ345" s="352"/>
      <c r="AR345" s="348" t="s">
        <v>256</v>
      </c>
      <c r="AS345" s="346" t="s">
        <v>139</v>
      </c>
      <c r="AT345" s="347"/>
      <c r="AU345" s="347"/>
      <c r="AV345" s="347"/>
      <c r="AW345" s="256"/>
      <c r="AX345" s="348" t="s">
        <v>256</v>
      </c>
      <c r="AY345" s="346" t="s">
        <v>139</v>
      </c>
      <c r="AZ345" s="347"/>
      <c r="BA345" s="347"/>
      <c r="BB345" s="352"/>
      <c r="BC345" s="348" t="s">
        <v>256</v>
      </c>
      <c r="BD345" s="346" t="s">
        <v>139</v>
      </c>
      <c r="BE345" s="347"/>
      <c r="BF345" s="347"/>
      <c r="BG345" s="352"/>
      <c r="BH345" s="348" t="s">
        <v>256</v>
      </c>
      <c r="BI345" s="346" t="s">
        <v>139</v>
      </c>
      <c r="BJ345" s="347"/>
      <c r="BK345" s="347"/>
      <c r="BL345" s="352"/>
      <c r="BM345" s="266"/>
      <c r="BN345" s="348" t="s">
        <v>256</v>
      </c>
    </row>
    <row r="346" spans="1:66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3"/>
      <c r="H346" s="138" t="s">
        <v>141</v>
      </c>
      <c r="I346" s="138" t="s">
        <v>142</v>
      </c>
      <c r="J346" s="138" t="s">
        <v>143</v>
      </c>
      <c r="K346" s="138" t="s">
        <v>144</v>
      </c>
      <c r="L346" s="273"/>
      <c r="M346" s="138" t="s">
        <v>145</v>
      </c>
      <c r="N346" s="138" t="s">
        <v>146</v>
      </c>
      <c r="O346" s="138" t="s">
        <v>147</v>
      </c>
      <c r="P346" s="138" t="s">
        <v>148</v>
      </c>
      <c r="Q346" s="273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3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73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73"/>
    </row>
    <row r="347" spans="1:66" ht="18" x14ac:dyDescent="0.25">
      <c r="A347" s="274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</row>
    <row r="348" spans="1:66" ht="18" x14ac:dyDescent="0.25">
      <c r="A348" s="275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0</v>
      </c>
      <c r="BL348" s="135">
        <f>'Нарххо 2024'!BL348</f>
        <v>0</v>
      </c>
      <c r="BM348" s="135">
        <f>'Нарххо 2024'!BM348</f>
        <v>0</v>
      </c>
      <c r="BN348" s="169">
        <f>'Нарххо 2024'!BN348</f>
        <v>4.5</v>
      </c>
    </row>
    <row r="349" spans="1:66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0</v>
      </c>
      <c r="BL349" s="135">
        <f>'Нарххо 2024'!BL349</f>
        <v>0</v>
      </c>
      <c r="BM349" s="135">
        <f>'Нарххо 2024'!BM349</f>
        <v>0</v>
      </c>
      <c r="BN349" s="169">
        <f>'Нарххо 2024'!BN349</f>
        <v>3</v>
      </c>
    </row>
    <row r="350" spans="1:66" ht="18" x14ac:dyDescent="0.25">
      <c r="A350" s="274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</row>
    <row r="351" spans="1:66" ht="18" x14ac:dyDescent="0.25">
      <c r="A351" s="275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0</v>
      </c>
      <c r="BL351" s="135">
        <f>'Нарххо 2024'!BL351</f>
        <v>0</v>
      </c>
      <c r="BM351" s="135">
        <f>'Нарххо 2024'!BM351</f>
        <v>0</v>
      </c>
      <c r="BN351" s="169">
        <f>'Нарххо 2024'!BN351</f>
        <v>2</v>
      </c>
    </row>
    <row r="352" spans="1:66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0</v>
      </c>
      <c r="BL352" s="135">
        <f>'Нарххо 2024'!BL352</f>
        <v>0</v>
      </c>
      <c r="BM352" s="135">
        <f>'Нарххо 2024'!BM352</f>
        <v>0</v>
      </c>
      <c r="BN352" s="169">
        <f>'Нарххо 2024'!BN352</f>
        <v>2</v>
      </c>
    </row>
    <row r="353" spans="1:66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0</v>
      </c>
      <c r="BL353" s="135">
        <f>'Нарххо 2024'!BL353</f>
        <v>0</v>
      </c>
      <c r="BM353" s="135">
        <f>'Нарххо 2024'!BM353</f>
        <v>0</v>
      </c>
      <c r="BN353" s="169">
        <f>'Нарххо 2024'!BN353</f>
        <v>15.5</v>
      </c>
    </row>
    <row r="354" spans="1:66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0</v>
      </c>
      <c r="BL354" s="135">
        <f>'Нарххо 2024'!BL354</f>
        <v>0</v>
      </c>
      <c r="BM354" s="135">
        <f>'Нарххо 2024'!BM354</f>
        <v>0</v>
      </c>
      <c r="BN354" s="169">
        <f>'Нарххо 2024'!BN354</f>
        <v>13.5</v>
      </c>
    </row>
    <row r="355" spans="1:66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0</v>
      </c>
      <c r="BL355" s="135">
        <f>'Нарххо 2024'!BL355</f>
        <v>0</v>
      </c>
      <c r="BM355" s="135">
        <f>'Нарххо 2024'!BM355</f>
        <v>0</v>
      </c>
      <c r="BN355" s="169">
        <f>'Нарххо 2024'!BN355</f>
        <v>5</v>
      </c>
    </row>
    <row r="356" spans="1:66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0</v>
      </c>
      <c r="BL356" s="135">
        <f>'Нарххо 2024'!BL356</f>
        <v>0</v>
      </c>
      <c r="BM356" s="135">
        <f>'Нарххо 2024'!BM356</f>
        <v>0</v>
      </c>
      <c r="BN356" s="169">
        <f>'Нарххо 2024'!BN356</f>
        <v>19</v>
      </c>
    </row>
    <row r="357" spans="1:66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0</v>
      </c>
      <c r="BL357" s="135">
        <f>'Нарххо 2024'!BL357</f>
        <v>0</v>
      </c>
      <c r="BM357" s="135">
        <f>'Нарххо 2024'!BM357</f>
        <v>0</v>
      </c>
      <c r="BN357" s="169">
        <f>'Нарххо 2024'!BN357</f>
        <v>15</v>
      </c>
    </row>
    <row r="358" spans="1:66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0</v>
      </c>
      <c r="BL358" s="135">
        <f>'Нарххо 2024'!BL358</f>
        <v>0</v>
      </c>
      <c r="BM358" s="135">
        <f>'Нарххо 2024'!BM358</f>
        <v>0</v>
      </c>
      <c r="BN358" s="169">
        <f>'Нарххо 2024'!BN358</f>
        <v>16</v>
      </c>
    </row>
    <row r="359" spans="1:66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0</v>
      </c>
      <c r="BL359" s="135">
        <f>'Нарххо 2024'!BL359</f>
        <v>0</v>
      </c>
      <c r="BM359" s="135">
        <f>'Нарххо 2024'!BM359</f>
        <v>0</v>
      </c>
      <c r="BN359" s="169">
        <f>'Нарххо 2024'!BN359</f>
        <v>90</v>
      </c>
    </row>
    <row r="360" spans="1:66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0</v>
      </c>
      <c r="BL360" s="135">
        <f>'Нарххо 2024'!BL360</f>
        <v>0</v>
      </c>
      <c r="BM360" s="135">
        <f>'Нарххо 2024'!BM360</f>
        <v>0</v>
      </c>
      <c r="BN360" s="169">
        <f>'Нарххо 2024'!BN360</f>
        <v>90</v>
      </c>
    </row>
    <row r="361" spans="1:66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0</v>
      </c>
      <c r="BL361" s="135">
        <f>'Нарххо 2024'!BL361</f>
        <v>0</v>
      </c>
      <c r="BM361" s="135">
        <f>'Нарххо 2024'!BM361</f>
        <v>0</v>
      </c>
      <c r="BN361" s="169">
        <f>'Нарххо 2024'!BN361</f>
        <v>5</v>
      </c>
    </row>
    <row r="362" spans="1:66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0</v>
      </c>
      <c r="BL362" s="135">
        <f>'Нарххо 2024'!BL362</f>
        <v>0</v>
      </c>
      <c r="BM362" s="135">
        <f>'Нарххо 2024'!BM362</f>
        <v>0</v>
      </c>
      <c r="BN362" s="169">
        <f>'Нарххо 2024'!BN362</f>
        <v>12</v>
      </c>
    </row>
    <row r="363" spans="1:66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0</v>
      </c>
      <c r="BL363" s="135">
        <f>'Нарххо 2024'!BL363</f>
        <v>0</v>
      </c>
      <c r="BM363" s="135">
        <f>'Нарххо 2024'!BM363</f>
        <v>0</v>
      </c>
      <c r="BN363" s="169">
        <f>'Нарххо 2024'!BN363</f>
        <v>11</v>
      </c>
    </row>
    <row r="364" spans="1:66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0</v>
      </c>
      <c r="BL364" s="135">
        <f>'Нарххо 2024'!BL364</f>
        <v>0</v>
      </c>
      <c r="BM364" s="135">
        <f>'Нарххо 2024'!BM364</f>
        <v>0</v>
      </c>
      <c r="BN364" s="169">
        <f>'Нарххо 2024'!BN364</f>
        <v>42</v>
      </c>
    </row>
    <row r="365" spans="1:66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0</v>
      </c>
      <c r="BL365" s="135">
        <f>'Нарххо 2024'!BL365</f>
        <v>0</v>
      </c>
      <c r="BM365" s="135">
        <f>'Нарххо 2024'!BM365</f>
        <v>0</v>
      </c>
      <c r="BN365" s="169">
        <f>'Нарххо 2024'!BN365</f>
        <v>44</v>
      </c>
    </row>
    <row r="366" spans="1:66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0</v>
      </c>
      <c r="BL366" s="135">
        <f>'Нарххо 2024'!BL366</f>
        <v>0</v>
      </c>
      <c r="BM366" s="135">
        <f>'Нарххо 2024'!BM366</f>
        <v>0</v>
      </c>
      <c r="BN366" s="169">
        <f>'Нарххо 2024'!BN366</f>
        <v>4.8</v>
      </c>
    </row>
    <row r="367" spans="1:66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0</v>
      </c>
      <c r="BL367" s="135">
        <f>'Нарххо 2024'!BL367</f>
        <v>0</v>
      </c>
      <c r="BM367" s="135">
        <f>'Нарххо 2024'!BM367</f>
        <v>0</v>
      </c>
      <c r="BN367" s="169">
        <f>'Нарххо 2024'!BN367</f>
        <v>4.22</v>
      </c>
    </row>
    <row r="368" spans="1:66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0</v>
      </c>
      <c r="BL368" s="135">
        <f>'Нарххо 2024'!BL368</f>
        <v>0</v>
      </c>
      <c r="BM368" s="135">
        <f>'Нарххо 2024'!BM368</f>
        <v>0</v>
      </c>
      <c r="BN368" s="169">
        <f>'Нарххо 2024'!BN368</f>
        <v>3.3</v>
      </c>
    </row>
    <row r="369" spans="1:66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0</v>
      </c>
      <c r="BL369" s="135">
        <f>'Нарххо 2024'!BL369</f>
        <v>0</v>
      </c>
      <c r="BM369" s="135">
        <f>'Нарххо 2024'!BM369</f>
        <v>0</v>
      </c>
      <c r="BN369" s="169">
        <f>'Нарххо 2024'!BN369</f>
        <v>18</v>
      </c>
    </row>
    <row r="370" spans="1:66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0</v>
      </c>
      <c r="BL370" s="135">
        <f>'Нарххо 2024'!BL370</f>
        <v>0</v>
      </c>
      <c r="BM370" s="135">
        <f>'Нарххо 2024'!BM370</f>
        <v>0</v>
      </c>
      <c r="BN370" s="169">
        <f>'Нарххо 2024'!BN370</f>
        <v>19</v>
      </c>
    </row>
    <row r="371" spans="1:66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0</v>
      </c>
      <c r="BL371" s="135">
        <f>'Нарххо 2024'!BL371</f>
        <v>0</v>
      </c>
      <c r="BM371" s="135">
        <f>'Нарххо 2024'!BM371</f>
        <v>0</v>
      </c>
      <c r="BN371" s="169">
        <f>'Нарххо 2024'!BN371</f>
        <v>16</v>
      </c>
    </row>
    <row r="372" spans="1:66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0</v>
      </c>
      <c r="BL372" s="135">
        <f>'Нарххо 2024'!BL372</f>
        <v>0</v>
      </c>
      <c r="BM372" s="135">
        <f>'Нарххо 2024'!BM372</f>
        <v>0</v>
      </c>
      <c r="BN372" s="169">
        <f>'Нарххо 2024'!BN372</f>
        <v>3.5</v>
      </c>
    </row>
    <row r="373" spans="1:66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0</v>
      </c>
      <c r="BL373" s="135">
        <f>'Нарххо 2024'!BL373</f>
        <v>0</v>
      </c>
      <c r="BM373" s="135">
        <f>'Нарххо 2024'!BM373</f>
        <v>0</v>
      </c>
      <c r="BN373" s="169">
        <f>'Нарххо 2024'!BN373</f>
        <v>3</v>
      </c>
    </row>
    <row r="374" spans="1:66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0</v>
      </c>
      <c r="BL374" s="135">
        <f>'Нарххо 2024'!BL374</f>
        <v>0</v>
      </c>
      <c r="BM374" s="135">
        <f>'Нарххо 2024'!BM374</f>
        <v>0</v>
      </c>
      <c r="BN374" s="169">
        <f>'Нарххо 2024'!BN374</f>
        <v>28</v>
      </c>
    </row>
    <row r="375" spans="1:66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0</v>
      </c>
      <c r="BL375" s="135">
        <f>'Нарххо 2024'!BL375</f>
        <v>0</v>
      </c>
      <c r="BM375" s="135">
        <f>'Нарххо 2024'!BM375</f>
        <v>0</v>
      </c>
      <c r="BN375" s="169">
        <f>'Нарххо 2024'!BN375</f>
        <v>8.1</v>
      </c>
    </row>
    <row r="376" spans="1:66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0</v>
      </c>
      <c r="BL376" s="135">
        <f>'Нарххо 2024'!BL376</f>
        <v>0</v>
      </c>
      <c r="BM376" s="135">
        <f>'Нарххо 2024'!BM376</f>
        <v>0</v>
      </c>
      <c r="BN376" s="169">
        <f>'Нарххо 2024'!BN376</f>
        <v>10.8</v>
      </c>
    </row>
    <row r="377" spans="1:66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0</v>
      </c>
      <c r="BL377" s="135">
        <f>'Нарххо 2024'!BL377</f>
        <v>0</v>
      </c>
      <c r="BM377" s="135">
        <f>'Нарххо 2024'!BM377</f>
        <v>0</v>
      </c>
      <c r="BN377" s="169">
        <f>'Нарххо 2024'!BN377</f>
        <v>11.6</v>
      </c>
    </row>
    <row r="378" spans="1:66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</row>
    <row r="379" spans="1:66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0</v>
      </c>
      <c r="BL379" s="135">
        <f>'Нарххо 2024'!BL379</f>
        <v>0</v>
      </c>
      <c r="BM379" s="135">
        <f>'Нарххо 2024'!BM379</f>
        <v>0</v>
      </c>
      <c r="BN379" s="169">
        <f>'Нарххо 2024'!BN379</f>
        <v>10.84</v>
      </c>
    </row>
    <row r="380" spans="1:66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0</v>
      </c>
      <c r="BL380" s="135">
        <f>'Нарххо 2024'!BL380</f>
        <v>0</v>
      </c>
      <c r="BM380" s="135">
        <f>'Нарххо 2024'!BM380</f>
        <v>0</v>
      </c>
      <c r="BN380" s="169">
        <f>'Нарххо 2024'!BN380</f>
        <v>10.94</v>
      </c>
    </row>
    <row r="381" spans="1:6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</row>
    <row r="382" spans="1:6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</row>
    <row r="383" spans="1:6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</row>
    <row r="384" spans="1:66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</row>
    <row r="385" spans="1:66" ht="18" x14ac:dyDescent="0.25">
      <c r="A385" s="285" t="s">
        <v>255</v>
      </c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285"/>
      <c r="AM385" s="285"/>
      <c r="AN385" s="285"/>
      <c r="AO385" s="285"/>
      <c r="AP385" s="285"/>
      <c r="AQ385" s="285"/>
      <c r="AR385" s="285"/>
      <c r="AS385" s="285"/>
      <c r="AT385" s="285"/>
      <c r="AU385" s="285"/>
      <c r="AV385" s="285"/>
      <c r="AW385" s="285"/>
      <c r="AX385" s="285"/>
      <c r="AY385" s="285"/>
      <c r="AZ385" s="285"/>
      <c r="BA385" s="285"/>
      <c r="BB385" s="285"/>
      <c r="BC385" s="285"/>
      <c r="BD385" s="285"/>
      <c r="BE385" s="285"/>
      <c r="BF385" s="285"/>
      <c r="BG385" s="285"/>
      <c r="BH385" s="285"/>
      <c r="BI385" s="285"/>
      <c r="BJ385" s="285"/>
      <c r="BK385" s="285"/>
      <c r="BL385" s="285"/>
      <c r="BM385" s="285"/>
      <c r="BN385" s="285"/>
    </row>
    <row r="386" spans="1:66" x14ac:dyDescent="0.3">
      <c r="A386" s="212"/>
      <c r="B386" s="200"/>
      <c r="C386" s="282" t="s">
        <v>265</v>
      </c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  <c r="AJ386" s="283"/>
      <c r="AK386" s="283"/>
      <c r="AL386" s="283"/>
      <c r="AM386" s="283"/>
      <c r="AN386" s="283"/>
      <c r="AO386" s="283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4"/>
    </row>
    <row r="387" spans="1:66" ht="18.75" customHeight="1" x14ac:dyDescent="0.3">
      <c r="A387" s="218"/>
      <c r="B387" s="198"/>
      <c r="C387" s="349" t="s">
        <v>139</v>
      </c>
      <c r="D387" s="350"/>
      <c r="E387" s="350"/>
      <c r="F387" s="351"/>
      <c r="G387" s="348" t="s">
        <v>256</v>
      </c>
      <c r="H387" s="346" t="s">
        <v>139</v>
      </c>
      <c r="I387" s="347"/>
      <c r="J387" s="347"/>
      <c r="K387" s="352"/>
      <c r="L387" s="348" t="s">
        <v>256</v>
      </c>
      <c r="M387" s="346" t="s">
        <v>139</v>
      </c>
      <c r="N387" s="347"/>
      <c r="O387" s="347"/>
      <c r="P387" s="352"/>
      <c r="Q387" s="348" t="s">
        <v>256</v>
      </c>
      <c r="R387" s="346" t="s">
        <v>139</v>
      </c>
      <c r="S387" s="347"/>
      <c r="T387" s="347"/>
      <c r="U387" s="347"/>
      <c r="V387" s="352"/>
      <c r="W387" s="348" t="s">
        <v>256</v>
      </c>
      <c r="X387" s="346" t="s">
        <v>139</v>
      </c>
      <c r="Y387" s="347"/>
      <c r="Z387" s="347"/>
      <c r="AA387" s="352"/>
      <c r="AB387" s="348" t="s">
        <v>256</v>
      </c>
      <c r="AC387" s="346" t="s">
        <v>139</v>
      </c>
      <c r="AD387" s="347"/>
      <c r="AE387" s="347"/>
      <c r="AF387" s="352"/>
      <c r="AG387" s="348" t="s">
        <v>256</v>
      </c>
      <c r="AH387" s="346" t="s">
        <v>139</v>
      </c>
      <c r="AI387" s="347"/>
      <c r="AJ387" s="347"/>
      <c r="AK387" s="347"/>
      <c r="AL387" s="352"/>
      <c r="AM387" s="348" t="s">
        <v>256</v>
      </c>
      <c r="AN387" s="346" t="s">
        <v>139</v>
      </c>
      <c r="AO387" s="347"/>
      <c r="AP387" s="347"/>
      <c r="AQ387" s="352"/>
      <c r="AR387" s="348" t="s">
        <v>256</v>
      </c>
      <c r="AS387" s="346" t="s">
        <v>139</v>
      </c>
      <c r="AT387" s="347"/>
      <c r="AU387" s="347"/>
      <c r="AV387" s="347"/>
      <c r="AW387" s="256"/>
      <c r="AX387" s="348" t="s">
        <v>256</v>
      </c>
      <c r="AY387" s="346" t="s">
        <v>139</v>
      </c>
      <c r="AZ387" s="347"/>
      <c r="BA387" s="347"/>
      <c r="BB387" s="352"/>
      <c r="BC387" s="348" t="s">
        <v>256</v>
      </c>
      <c r="BD387" s="346" t="s">
        <v>139</v>
      </c>
      <c r="BE387" s="347"/>
      <c r="BF387" s="347"/>
      <c r="BG387" s="352"/>
      <c r="BH387" s="348" t="s">
        <v>256</v>
      </c>
      <c r="BI387" s="346" t="s">
        <v>139</v>
      </c>
      <c r="BJ387" s="347"/>
      <c r="BK387" s="347"/>
      <c r="BL387" s="352"/>
      <c r="BM387" s="266"/>
      <c r="BN387" s="348" t="s">
        <v>256</v>
      </c>
    </row>
    <row r="388" spans="1:66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3"/>
      <c r="H388" s="138" t="s">
        <v>141</v>
      </c>
      <c r="I388" s="138" t="s">
        <v>142</v>
      </c>
      <c r="J388" s="138" t="s">
        <v>143</v>
      </c>
      <c r="K388" s="138" t="s">
        <v>144</v>
      </c>
      <c r="L388" s="273"/>
      <c r="M388" s="138" t="s">
        <v>145</v>
      </c>
      <c r="N388" s="138" t="s">
        <v>146</v>
      </c>
      <c r="O388" s="138" t="s">
        <v>147</v>
      </c>
      <c r="P388" s="138" t="s">
        <v>148</v>
      </c>
      <c r="Q388" s="273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3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73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73"/>
    </row>
    <row r="389" spans="1:66" ht="18" x14ac:dyDescent="0.25">
      <c r="A389" s="274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</row>
    <row r="390" spans="1:66" ht="18" x14ac:dyDescent="0.25">
      <c r="A390" s="275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0</v>
      </c>
      <c r="BL390" s="135">
        <f>'Нарххо 2024'!BL390</f>
        <v>0</v>
      </c>
      <c r="BM390" s="135">
        <f>'Нарххо 2024'!BM390</f>
        <v>0</v>
      </c>
      <c r="BN390" s="169">
        <f>'Нарххо 2024'!BN390</f>
        <v>4.5</v>
      </c>
    </row>
    <row r="391" spans="1:66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0</v>
      </c>
      <c r="BL391" s="135">
        <f>'Нарххо 2024'!BL391</f>
        <v>0</v>
      </c>
      <c r="BM391" s="135">
        <f>'Нарххо 2024'!BM391</f>
        <v>0</v>
      </c>
      <c r="BN391" s="169">
        <f>'Нарххо 2024'!BN391</f>
        <v>2</v>
      </c>
    </row>
    <row r="392" spans="1:66" ht="18" x14ac:dyDescent="0.25">
      <c r="A392" s="274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</row>
    <row r="393" spans="1:66" ht="18" x14ac:dyDescent="0.25">
      <c r="A393" s="275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0</v>
      </c>
      <c r="BL393" s="135">
        <f>'Нарххо 2024'!BL393</f>
        <v>0</v>
      </c>
      <c r="BM393" s="135">
        <f>'Нарххо 2024'!BM393</f>
        <v>0</v>
      </c>
      <c r="BN393" s="169">
        <f>'Нарххо 2024'!BN393</f>
        <v>1.8</v>
      </c>
    </row>
    <row r="394" spans="1:66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0</v>
      </c>
      <c r="BL394" s="135">
        <f>'Нарххо 2024'!BL394</f>
        <v>0</v>
      </c>
      <c r="BM394" s="135">
        <f>'Нарххо 2024'!BM394</f>
        <v>0</v>
      </c>
      <c r="BN394" s="169">
        <f>'Нарххо 2024'!BN394</f>
        <v>2</v>
      </c>
    </row>
    <row r="395" spans="1:66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0</v>
      </c>
      <c r="BL395" s="135">
        <f>'Нарххо 2024'!BL395</f>
        <v>0</v>
      </c>
      <c r="BM395" s="135">
        <f>'Нарххо 2024'!BM395</f>
        <v>0</v>
      </c>
      <c r="BN395" s="169">
        <f>'Нарххо 2024'!BN395</f>
        <v>15</v>
      </c>
    </row>
    <row r="396" spans="1:66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0</v>
      </c>
      <c r="BL396" s="135">
        <f>'Нарххо 2024'!BL396</f>
        <v>0</v>
      </c>
      <c r="BM396" s="135">
        <f>'Нарххо 2024'!BM396</f>
        <v>0</v>
      </c>
      <c r="BN396" s="169">
        <f>'Нарххо 2024'!BN396</f>
        <v>12</v>
      </c>
    </row>
    <row r="397" spans="1:66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0</v>
      </c>
      <c r="BL397" s="135">
        <f>'Нарххо 2024'!BL397</f>
        <v>0</v>
      </c>
      <c r="BM397" s="135">
        <f>'Нарххо 2024'!BM397</f>
        <v>0</v>
      </c>
      <c r="BN397" s="169">
        <f>'Нарххо 2024'!BN397</f>
        <v>6</v>
      </c>
    </row>
    <row r="398" spans="1:66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0</v>
      </c>
      <c r="BL398" s="135">
        <f>'Нарххо 2024'!BL398</f>
        <v>0</v>
      </c>
      <c r="BM398" s="135">
        <f>'Нарххо 2024'!BM398</f>
        <v>0</v>
      </c>
      <c r="BN398" s="169">
        <f>'Нарххо 2024'!BN398</f>
        <v>15</v>
      </c>
    </row>
    <row r="399" spans="1:66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0</v>
      </c>
      <c r="BL399" s="135">
        <f>'Нарххо 2024'!BL399</f>
        <v>0</v>
      </c>
      <c r="BM399" s="135">
        <f>'Нарххо 2024'!BM399</f>
        <v>0</v>
      </c>
      <c r="BN399" s="169">
        <f>'Нарххо 2024'!BN399</f>
        <v>13</v>
      </c>
    </row>
    <row r="400" spans="1:66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0</v>
      </c>
      <c r="BL400" s="135">
        <f>'Нарххо 2024'!BL400</f>
        <v>0</v>
      </c>
      <c r="BM400" s="135">
        <f>'Нарххо 2024'!BM400</f>
        <v>0</v>
      </c>
      <c r="BN400" s="169">
        <f>'Нарххо 2024'!BN400</f>
        <v>15</v>
      </c>
    </row>
    <row r="401" spans="1:66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0</v>
      </c>
      <c r="BL401" s="135">
        <f>'Нарххо 2024'!BL401</f>
        <v>0</v>
      </c>
      <c r="BM401" s="135">
        <f>'Нарххо 2024'!BM401</f>
        <v>0</v>
      </c>
      <c r="BN401" s="169">
        <f>'Нарххо 2024'!BN401</f>
        <v>85</v>
      </c>
    </row>
    <row r="402" spans="1:66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0</v>
      </c>
      <c r="BL402" s="135">
        <f>'Нарххо 2024'!BL402</f>
        <v>0</v>
      </c>
      <c r="BM402" s="135">
        <f>'Нарххо 2024'!BM402</f>
        <v>0</v>
      </c>
      <c r="BN402" s="169">
        <f>'Нарххо 2024'!BN402</f>
        <v>85</v>
      </c>
    </row>
    <row r="403" spans="1:66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0</v>
      </c>
      <c r="BL403" s="135">
        <f>'Нарххо 2024'!BL403</f>
        <v>0</v>
      </c>
      <c r="BM403" s="135">
        <f>'Нарххо 2024'!BM403</f>
        <v>0</v>
      </c>
      <c r="BN403" s="169">
        <f>'Нарххо 2024'!BN403</f>
        <v>5.5</v>
      </c>
    </row>
    <row r="404" spans="1:66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0</v>
      </c>
      <c r="BL404" s="135">
        <f>'Нарххо 2024'!BL404</f>
        <v>0</v>
      </c>
      <c r="BM404" s="135">
        <f>'Нарххо 2024'!BM404</f>
        <v>0</v>
      </c>
      <c r="BN404" s="169">
        <f>'Нарххо 2024'!BN404</f>
        <v>11</v>
      </c>
    </row>
    <row r="405" spans="1:66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0</v>
      </c>
      <c r="BL405" s="135">
        <f>'Нарххо 2024'!BL405</f>
        <v>0</v>
      </c>
      <c r="BM405" s="135">
        <f>'Нарххо 2024'!BM405</f>
        <v>0</v>
      </c>
      <c r="BN405" s="169">
        <f>'Нарххо 2024'!BN405</f>
        <v>11.5</v>
      </c>
    </row>
    <row r="406" spans="1:66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0</v>
      </c>
      <c r="BL406" s="135">
        <f>'Нарххо 2024'!BL406</f>
        <v>0</v>
      </c>
      <c r="BM406" s="135">
        <f>'Нарххо 2024'!BM406</f>
        <v>0</v>
      </c>
      <c r="BN406" s="169">
        <f>'Нарххо 2024'!BN406</f>
        <v>42</v>
      </c>
    </row>
    <row r="407" spans="1:66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0</v>
      </c>
      <c r="BL407" s="135">
        <f>'Нарххо 2024'!BL407</f>
        <v>0</v>
      </c>
      <c r="BM407" s="135">
        <f>'Нарххо 2024'!BM407</f>
        <v>0</v>
      </c>
      <c r="BN407" s="169">
        <f>'Нарххо 2024'!BN407</f>
        <v>45</v>
      </c>
    </row>
    <row r="408" spans="1:66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0</v>
      </c>
      <c r="BL408" s="135">
        <f>'Нарххо 2024'!BL408</f>
        <v>0</v>
      </c>
      <c r="BM408" s="135">
        <f>'Нарххо 2024'!BM408</f>
        <v>0</v>
      </c>
      <c r="BN408" s="169">
        <f>'Нарххо 2024'!BN408</f>
        <v>5</v>
      </c>
    </row>
    <row r="409" spans="1:66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0</v>
      </c>
      <c r="BL409" s="135">
        <f>'Нарххо 2024'!BL409</f>
        <v>0</v>
      </c>
      <c r="BM409" s="135">
        <f>'Нарххо 2024'!BM409</f>
        <v>0</v>
      </c>
      <c r="BN409" s="169">
        <f>'Нарххо 2024'!BN409</f>
        <v>4.4000000000000004</v>
      </c>
    </row>
    <row r="410" spans="1:66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0</v>
      </c>
      <c r="BL410" s="135">
        <f>'Нарххо 2024'!BL410</f>
        <v>0</v>
      </c>
      <c r="BM410" s="135">
        <f>'Нарххо 2024'!BM410</f>
        <v>0</v>
      </c>
      <c r="BN410" s="169">
        <f>'Нарххо 2024'!BN410</f>
        <v>3.5</v>
      </c>
    </row>
    <row r="411" spans="1:66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0</v>
      </c>
      <c r="BL411" s="135">
        <f>'Нарххо 2024'!BL411</f>
        <v>0</v>
      </c>
      <c r="BM411" s="135">
        <f>'Нарххо 2024'!BM411</f>
        <v>0</v>
      </c>
      <c r="BN411" s="169">
        <f>'Нарххо 2024'!BN411</f>
        <v>17</v>
      </c>
    </row>
    <row r="412" spans="1:66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0</v>
      </c>
      <c r="BL412" s="135">
        <f>'Нарххо 2024'!BL412</f>
        <v>0</v>
      </c>
      <c r="BM412" s="135">
        <f>'Нарххо 2024'!BM412</f>
        <v>0</v>
      </c>
      <c r="BN412" s="169">
        <f>'Нарххо 2024'!BN412</f>
        <v>18</v>
      </c>
    </row>
    <row r="413" spans="1:66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0</v>
      </c>
      <c r="BL413" s="135">
        <f>'Нарххо 2024'!BL413</f>
        <v>0</v>
      </c>
      <c r="BM413" s="135">
        <f>'Нарххо 2024'!BM413</f>
        <v>0</v>
      </c>
      <c r="BN413" s="169">
        <f>'Нарххо 2024'!BN413</f>
        <v>15</v>
      </c>
    </row>
    <row r="414" spans="1:66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0</v>
      </c>
      <c r="BL414" s="135">
        <f>'Нарххо 2024'!BL414</f>
        <v>0</v>
      </c>
      <c r="BM414" s="135">
        <f>'Нарххо 2024'!BM414</f>
        <v>0</v>
      </c>
      <c r="BN414" s="169">
        <f>'Нарххо 2024'!BN414</f>
        <v>4</v>
      </c>
    </row>
    <row r="415" spans="1:66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0</v>
      </c>
      <c r="BL415" s="135">
        <f>'Нарххо 2024'!BL415</f>
        <v>0</v>
      </c>
      <c r="BM415" s="135">
        <f>'Нарххо 2024'!BM415</f>
        <v>0</v>
      </c>
      <c r="BN415" s="169">
        <f>'Нарххо 2024'!BN415</f>
        <v>3.5</v>
      </c>
    </row>
    <row r="416" spans="1:66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0</v>
      </c>
      <c r="BL416" s="135">
        <f>'Нарххо 2024'!BL416</f>
        <v>0</v>
      </c>
      <c r="BM416" s="135">
        <f>'Нарххо 2024'!BM416</f>
        <v>0</v>
      </c>
      <c r="BN416" s="169">
        <f>'Нарххо 2024'!BN416</f>
        <v>30</v>
      </c>
    </row>
    <row r="417" spans="1:66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0</v>
      </c>
      <c r="BL417" s="135">
        <f>'Нарххо 2024'!BL417</f>
        <v>0</v>
      </c>
      <c r="BM417" s="135">
        <f>'Нарххо 2024'!BM417</f>
        <v>0</v>
      </c>
      <c r="BN417" s="169">
        <f>'Нарххо 2024'!BN417</f>
        <v>8.1999999999999993</v>
      </c>
    </row>
    <row r="418" spans="1:66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0</v>
      </c>
      <c r="BL418" s="135">
        <f>'Нарххо 2024'!BL418</f>
        <v>0</v>
      </c>
      <c r="BM418" s="135">
        <f>'Нарххо 2024'!BM418</f>
        <v>0</v>
      </c>
      <c r="BN418" s="169">
        <f>'Нарххо 2024'!BN418</f>
        <v>10.6</v>
      </c>
    </row>
    <row r="419" spans="1:66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0</v>
      </c>
      <c r="BL419" s="135">
        <f>'Нарххо 2024'!BL419</f>
        <v>0</v>
      </c>
      <c r="BM419" s="135">
        <f>'Нарххо 2024'!BM419</f>
        <v>0</v>
      </c>
      <c r="BN419" s="169">
        <f>'Нарххо 2024'!BN419</f>
        <v>11.5</v>
      </c>
    </row>
    <row r="420" spans="1:66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</row>
    <row r="421" spans="1:66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0</v>
      </c>
      <c r="BL421" s="135">
        <f>'Нарххо 2024'!BL421</f>
        <v>0</v>
      </c>
      <c r="BM421" s="135">
        <f>'Нарххо 2024'!BM421</f>
        <v>0</v>
      </c>
      <c r="BN421" s="169">
        <f>'Нарххо 2024'!BN421</f>
        <v>10.84</v>
      </c>
    </row>
    <row r="422" spans="1:66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0</v>
      </c>
      <c r="BL422" s="135">
        <f>'Нарххо 2024'!BL422</f>
        <v>0</v>
      </c>
      <c r="BM422" s="135">
        <f>'Нарххо 2024'!BM422</f>
        <v>0</v>
      </c>
      <c r="BN422" s="169">
        <f>'Нарххо 2024'!BN422</f>
        <v>10.94</v>
      </c>
    </row>
    <row r="423" spans="1:6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</row>
    <row r="424" spans="1:6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</row>
    <row r="425" spans="1:6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</row>
    <row r="426" spans="1:66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</row>
    <row r="427" spans="1:66" ht="18" x14ac:dyDescent="0.25">
      <c r="A427" s="285" t="s">
        <v>255</v>
      </c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285"/>
      <c r="AM427" s="285"/>
      <c r="AN427" s="285"/>
      <c r="AO427" s="285"/>
      <c r="AP427" s="285"/>
      <c r="AQ427" s="285"/>
      <c r="AR427" s="285"/>
      <c r="AS427" s="285"/>
      <c r="AT427" s="285"/>
      <c r="AU427" s="285"/>
      <c r="AV427" s="285"/>
      <c r="AW427" s="285"/>
      <c r="AX427" s="285"/>
      <c r="AY427" s="285"/>
      <c r="AZ427" s="285"/>
      <c r="BA427" s="285"/>
      <c r="BB427" s="285"/>
      <c r="BC427" s="285"/>
      <c r="BD427" s="285"/>
      <c r="BE427" s="285"/>
      <c r="BF427" s="285"/>
      <c r="BG427" s="285"/>
      <c r="BH427" s="285"/>
      <c r="BI427" s="285"/>
      <c r="BJ427" s="285"/>
      <c r="BK427" s="285"/>
      <c r="BL427" s="285"/>
      <c r="BM427" s="285"/>
      <c r="BN427" s="285"/>
    </row>
    <row r="428" spans="1:66" x14ac:dyDescent="0.3">
      <c r="A428" s="212"/>
      <c r="B428" s="200"/>
      <c r="C428" s="282" t="s">
        <v>266</v>
      </c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83"/>
      <c r="AT428" s="283"/>
      <c r="AU428" s="283"/>
      <c r="AV428" s="283"/>
      <c r="AW428" s="283"/>
      <c r="AX428" s="283"/>
      <c r="AY428" s="283"/>
      <c r="AZ428" s="283"/>
      <c r="BA428" s="283"/>
      <c r="BB428" s="283"/>
      <c r="BC428" s="283"/>
      <c r="BD428" s="283"/>
      <c r="BE428" s="283"/>
      <c r="BF428" s="283"/>
      <c r="BG428" s="283"/>
      <c r="BH428" s="283"/>
      <c r="BI428" s="283"/>
      <c r="BJ428" s="283"/>
      <c r="BK428" s="283"/>
      <c r="BL428" s="283"/>
      <c r="BM428" s="283"/>
      <c r="BN428" s="284"/>
    </row>
    <row r="429" spans="1:66" ht="18.75" customHeight="1" x14ac:dyDescent="0.3">
      <c r="A429" s="218"/>
      <c r="B429" s="198"/>
      <c r="C429" s="349" t="s">
        <v>139</v>
      </c>
      <c r="D429" s="350"/>
      <c r="E429" s="350"/>
      <c r="F429" s="351"/>
      <c r="G429" s="348" t="s">
        <v>256</v>
      </c>
      <c r="H429" s="346" t="s">
        <v>139</v>
      </c>
      <c r="I429" s="347"/>
      <c r="J429" s="347"/>
      <c r="K429" s="352"/>
      <c r="L429" s="348" t="s">
        <v>256</v>
      </c>
      <c r="M429" s="346" t="s">
        <v>139</v>
      </c>
      <c r="N429" s="347"/>
      <c r="O429" s="347"/>
      <c r="P429" s="352"/>
      <c r="Q429" s="348" t="s">
        <v>256</v>
      </c>
      <c r="R429" s="346" t="s">
        <v>139</v>
      </c>
      <c r="S429" s="347"/>
      <c r="T429" s="347"/>
      <c r="U429" s="347"/>
      <c r="V429" s="352"/>
      <c r="W429" s="348" t="s">
        <v>256</v>
      </c>
      <c r="X429" s="346" t="s">
        <v>139</v>
      </c>
      <c r="Y429" s="347"/>
      <c r="Z429" s="347"/>
      <c r="AA429" s="352"/>
      <c r="AB429" s="348" t="s">
        <v>256</v>
      </c>
      <c r="AC429" s="346" t="s">
        <v>139</v>
      </c>
      <c r="AD429" s="347"/>
      <c r="AE429" s="347"/>
      <c r="AF429" s="352"/>
      <c r="AG429" s="348" t="s">
        <v>256</v>
      </c>
      <c r="AH429" s="346" t="s">
        <v>139</v>
      </c>
      <c r="AI429" s="347"/>
      <c r="AJ429" s="347"/>
      <c r="AK429" s="347"/>
      <c r="AL429" s="352"/>
      <c r="AM429" s="348" t="s">
        <v>256</v>
      </c>
      <c r="AN429" s="346" t="s">
        <v>139</v>
      </c>
      <c r="AO429" s="347"/>
      <c r="AP429" s="347"/>
      <c r="AQ429" s="352"/>
      <c r="AR429" s="348" t="s">
        <v>256</v>
      </c>
      <c r="AS429" s="346" t="s">
        <v>139</v>
      </c>
      <c r="AT429" s="347"/>
      <c r="AU429" s="347"/>
      <c r="AV429" s="347"/>
      <c r="AW429" s="256"/>
      <c r="AX429" s="348" t="s">
        <v>256</v>
      </c>
      <c r="AY429" s="346" t="s">
        <v>139</v>
      </c>
      <c r="AZ429" s="347"/>
      <c r="BA429" s="347"/>
      <c r="BB429" s="352"/>
      <c r="BC429" s="348" t="s">
        <v>256</v>
      </c>
      <c r="BD429" s="346" t="s">
        <v>139</v>
      </c>
      <c r="BE429" s="347"/>
      <c r="BF429" s="347"/>
      <c r="BG429" s="352"/>
      <c r="BH429" s="348" t="s">
        <v>256</v>
      </c>
      <c r="BI429" s="346" t="s">
        <v>139</v>
      </c>
      <c r="BJ429" s="347"/>
      <c r="BK429" s="347"/>
      <c r="BL429" s="352"/>
      <c r="BM429" s="266"/>
      <c r="BN429" s="348" t="s">
        <v>256</v>
      </c>
    </row>
    <row r="430" spans="1:66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3"/>
      <c r="H430" s="138" t="s">
        <v>141</v>
      </c>
      <c r="I430" s="138" t="s">
        <v>142</v>
      </c>
      <c r="J430" s="138" t="s">
        <v>143</v>
      </c>
      <c r="K430" s="138" t="s">
        <v>144</v>
      </c>
      <c r="L430" s="273"/>
      <c r="M430" s="138" t="s">
        <v>145</v>
      </c>
      <c r="N430" s="138" t="s">
        <v>146</v>
      </c>
      <c r="O430" s="138" t="s">
        <v>147</v>
      </c>
      <c r="P430" s="138" t="s">
        <v>148</v>
      </c>
      <c r="Q430" s="273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3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73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73"/>
    </row>
    <row r="431" spans="1:66" ht="18" x14ac:dyDescent="0.25">
      <c r="A431" s="274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</row>
    <row r="432" spans="1:66" ht="18" x14ac:dyDescent="0.25">
      <c r="A432" s="275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0</v>
      </c>
      <c r="BL432" s="135">
        <f>'Нарххо 2024'!BL432</f>
        <v>0</v>
      </c>
      <c r="BM432" s="135">
        <f>'Нарххо 2024'!BM432</f>
        <v>0</v>
      </c>
      <c r="BN432" s="169">
        <f>'Нарххо 2024'!BN432</f>
        <v>4.75</v>
      </c>
    </row>
    <row r="433" spans="1:66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0</v>
      </c>
      <c r="BL433" s="135">
        <f>'Нарххо 2024'!BL433</f>
        <v>0</v>
      </c>
      <c r="BM433" s="135">
        <f>'Нарххо 2024'!BM433</f>
        <v>0</v>
      </c>
      <c r="BN433" s="169">
        <f>'Нарххо 2024'!BN433</f>
        <v>4.5</v>
      </c>
    </row>
    <row r="434" spans="1:66" ht="18" x14ac:dyDescent="0.25">
      <c r="A434" s="274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</row>
    <row r="435" spans="1:66" ht="18" x14ac:dyDescent="0.25">
      <c r="A435" s="275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0</v>
      </c>
      <c r="BL435" s="135">
        <f>'Нарххо 2024'!BL435</f>
        <v>0</v>
      </c>
      <c r="BM435" s="135">
        <f>'Нарххо 2024'!BM435</f>
        <v>0</v>
      </c>
      <c r="BN435" s="169">
        <f>'Нарххо 2024'!BN435</f>
        <v>3</v>
      </c>
    </row>
    <row r="436" spans="1:66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0</v>
      </c>
      <c r="BL436" s="135">
        <f>'Нарххо 2024'!BL436</f>
        <v>0</v>
      </c>
      <c r="BM436" s="135">
        <f>'Нарххо 2024'!BM436</f>
        <v>0</v>
      </c>
      <c r="BN436" s="169">
        <f>'Нарххо 2024'!BN436</f>
        <v>3</v>
      </c>
    </row>
    <row r="437" spans="1:66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0</v>
      </c>
      <c r="BL437" s="135">
        <f>'Нарххо 2024'!BL437</f>
        <v>0</v>
      </c>
      <c r="BM437" s="135">
        <f>'Нарххо 2024'!BM437</f>
        <v>0</v>
      </c>
      <c r="BN437" s="169">
        <f>'Нарххо 2024'!BN437</f>
        <v>15.5</v>
      </c>
    </row>
    <row r="438" spans="1:66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0</v>
      </c>
      <c r="BL438" s="135">
        <f>'Нарххо 2024'!BL438</f>
        <v>0</v>
      </c>
      <c r="BM438" s="135">
        <f>'Нарххо 2024'!BM438</f>
        <v>0</v>
      </c>
      <c r="BN438" s="169">
        <f>'Нарххо 2024'!BN438</f>
        <v>13.5</v>
      </c>
    </row>
    <row r="439" spans="1:66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0</v>
      </c>
      <c r="BL439" s="135">
        <f>'Нарххо 2024'!BL439</f>
        <v>0</v>
      </c>
      <c r="BM439" s="135">
        <f>'Нарххо 2024'!BM439</f>
        <v>0</v>
      </c>
      <c r="BN439" s="169">
        <f>'Нарххо 2024'!BN439</f>
        <v>7</v>
      </c>
    </row>
    <row r="440" spans="1:66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0</v>
      </c>
      <c r="BL440" s="135">
        <f>'Нарххо 2024'!BL440</f>
        <v>0</v>
      </c>
      <c r="BM440" s="135">
        <f>'Нарххо 2024'!BM440</f>
        <v>0</v>
      </c>
      <c r="BN440" s="169">
        <f>'Нарххо 2024'!BN440</f>
        <v>17</v>
      </c>
    </row>
    <row r="441" spans="1:66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0</v>
      </c>
      <c r="BL441" s="135">
        <f>'Нарххо 2024'!BL441</f>
        <v>0</v>
      </c>
      <c r="BM441" s="135">
        <f>'Нарххо 2024'!BM441</f>
        <v>0</v>
      </c>
      <c r="BN441" s="169">
        <f>'Нарххо 2024'!BN441</f>
        <v>14</v>
      </c>
    </row>
    <row r="442" spans="1:66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0</v>
      </c>
      <c r="BL442" s="135">
        <f>'Нарххо 2024'!BL442</f>
        <v>0</v>
      </c>
      <c r="BM442" s="135">
        <f>'Нарххо 2024'!BM442</f>
        <v>0</v>
      </c>
      <c r="BN442" s="169">
        <f>'Нарххо 2024'!BN442</f>
        <v>18</v>
      </c>
    </row>
    <row r="443" spans="1:66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0</v>
      </c>
      <c r="BL443" s="135">
        <f>'Нарххо 2024'!BL443</f>
        <v>0</v>
      </c>
      <c r="BM443" s="135">
        <f>'Нарххо 2024'!BM443</f>
        <v>0</v>
      </c>
      <c r="BN443" s="169">
        <f>'Нарххо 2024'!BN443</f>
        <v>95</v>
      </c>
    </row>
    <row r="444" spans="1:66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0</v>
      </c>
      <c r="BL444" s="135">
        <f>'Нарххо 2024'!BL444</f>
        <v>0</v>
      </c>
      <c r="BM444" s="135">
        <f>'Нарххо 2024'!BM444</f>
        <v>0</v>
      </c>
      <c r="BN444" s="169">
        <f>'Нарххо 2024'!BN444</f>
        <v>95</v>
      </c>
    </row>
    <row r="445" spans="1:66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0</v>
      </c>
      <c r="BL445" s="135">
        <f>'Нарххо 2024'!BL445</f>
        <v>0</v>
      </c>
      <c r="BM445" s="135">
        <f>'Нарххо 2024'!BM445</f>
        <v>0</v>
      </c>
      <c r="BN445" s="169">
        <f>'Нарххо 2024'!BN445</f>
        <v>7</v>
      </c>
    </row>
    <row r="446" spans="1:66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0</v>
      </c>
      <c r="BL446" s="135">
        <f>'Нарххо 2024'!BL446</f>
        <v>0</v>
      </c>
      <c r="BM446" s="135">
        <f>'Нарххо 2024'!BM446</f>
        <v>0</v>
      </c>
      <c r="BN446" s="169">
        <f>'Нарххо 2024'!BN446</f>
        <v>11.5</v>
      </c>
    </row>
    <row r="447" spans="1:66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0</v>
      </c>
      <c r="BL447" s="135">
        <f>'Нарххо 2024'!BL447</f>
        <v>0</v>
      </c>
      <c r="BM447" s="135">
        <f>'Нарххо 2024'!BM447</f>
        <v>0</v>
      </c>
      <c r="BN447" s="169">
        <f>'Нарххо 2024'!BN447</f>
        <v>11</v>
      </c>
    </row>
    <row r="448" spans="1:66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0</v>
      </c>
      <c r="BL448" s="135">
        <f>'Нарххо 2024'!BL448</f>
        <v>0</v>
      </c>
      <c r="BM448" s="135">
        <f>'Нарххо 2024'!BM448</f>
        <v>0</v>
      </c>
      <c r="BN448" s="169">
        <f>'Нарххо 2024'!BN448</f>
        <v>45</v>
      </c>
    </row>
    <row r="449" spans="1:66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0</v>
      </c>
      <c r="BL449" s="135">
        <f>'Нарххо 2024'!BL449</f>
        <v>0</v>
      </c>
      <c r="BM449" s="135">
        <f>'Нарххо 2024'!BM449</f>
        <v>0</v>
      </c>
      <c r="BN449" s="169">
        <f>'Нарххо 2024'!BN449</f>
        <v>45</v>
      </c>
    </row>
    <row r="450" spans="1:66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0</v>
      </c>
      <c r="BL450" s="135">
        <f>'Нарххо 2024'!BL450</f>
        <v>0</v>
      </c>
      <c r="BM450" s="135">
        <f>'Нарххо 2024'!BM450</f>
        <v>0</v>
      </c>
      <c r="BN450" s="169">
        <f>'Нарххо 2024'!BN450</f>
        <v>5.2</v>
      </c>
    </row>
    <row r="451" spans="1:66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0</v>
      </c>
      <c r="BL451" s="135">
        <f>'Нарххо 2024'!BL451</f>
        <v>0</v>
      </c>
      <c r="BM451" s="135">
        <f>'Нарххо 2024'!BM451</f>
        <v>0</v>
      </c>
      <c r="BN451" s="169">
        <f>'Нарххо 2024'!BN451</f>
        <v>4.55</v>
      </c>
    </row>
    <row r="452" spans="1:66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0</v>
      </c>
      <c r="BL452" s="135">
        <f>'Нарххо 2024'!BL452</f>
        <v>0</v>
      </c>
      <c r="BM452" s="135">
        <f>'Нарххо 2024'!BM452</f>
        <v>0</v>
      </c>
      <c r="BN452" s="169">
        <f>'Нарххо 2024'!BN452</f>
        <v>4.5</v>
      </c>
    </row>
    <row r="453" spans="1:66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0</v>
      </c>
      <c r="BL453" s="135">
        <f>'Нарххо 2024'!BL453</f>
        <v>0</v>
      </c>
      <c r="BM453" s="135">
        <f>'Нарххо 2024'!BM453</f>
        <v>0</v>
      </c>
      <c r="BN453" s="169">
        <f>'Нарххо 2024'!BN453</f>
        <v>17.5</v>
      </c>
    </row>
    <row r="454" spans="1:66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0</v>
      </c>
      <c r="BL454" s="135">
        <f>'Нарххо 2024'!BL454</f>
        <v>0</v>
      </c>
      <c r="BM454" s="135">
        <f>'Нарххо 2024'!BM454</f>
        <v>0</v>
      </c>
      <c r="BN454" s="169">
        <f>'Нарххо 2024'!BN454</f>
        <v>15</v>
      </c>
    </row>
    <row r="455" spans="1:66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0</v>
      </c>
      <c r="BL455" s="135">
        <f>'Нарххо 2024'!BL455</f>
        <v>0</v>
      </c>
      <c r="BM455" s="135">
        <f>'Нарххо 2024'!BM455</f>
        <v>0</v>
      </c>
      <c r="BN455" s="169">
        <f>'Нарххо 2024'!BN455</f>
        <v>15</v>
      </c>
    </row>
    <row r="456" spans="1:66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0</v>
      </c>
      <c r="BL456" s="135">
        <f>'Нарххо 2024'!BL456</f>
        <v>0</v>
      </c>
      <c r="BM456" s="135">
        <f>'Нарххо 2024'!BM456</f>
        <v>0</v>
      </c>
      <c r="BN456" s="169">
        <f>'Нарххо 2024'!BN456</f>
        <v>3.8</v>
      </c>
    </row>
    <row r="457" spans="1:66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0</v>
      </c>
      <c r="BL457" s="135">
        <f>'Нарххо 2024'!BL457</f>
        <v>0</v>
      </c>
      <c r="BM457" s="135">
        <f>'Нарххо 2024'!BM457</f>
        <v>0</v>
      </c>
      <c r="BN457" s="169">
        <f>'Нарххо 2024'!BN457</f>
        <v>3</v>
      </c>
    </row>
    <row r="458" spans="1:66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0</v>
      </c>
      <c r="BL458" s="135">
        <f>'Нарххо 2024'!BL458</f>
        <v>0</v>
      </c>
      <c r="BM458" s="135">
        <f>'Нарххо 2024'!BM458</f>
        <v>0</v>
      </c>
      <c r="BN458" s="169">
        <f>'Нарххо 2024'!BN458</f>
        <v>30</v>
      </c>
    </row>
    <row r="459" spans="1:66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0</v>
      </c>
      <c r="BL459" s="135">
        <f>'Нарххо 2024'!BL459</f>
        <v>0</v>
      </c>
      <c r="BM459" s="135">
        <f>'Нарххо 2024'!BM459</f>
        <v>0</v>
      </c>
      <c r="BN459" s="169">
        <f>'Нарххо 2024'!BN459</f>
        <v>9</v>
      </c>
    </row>
    <row r="460" spans="1:66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0</v>
      </c>
      <c r="BL460" s="135">
        <f>'Нарххо 2024'!BL460</f>
        <v>0</v>
      </c>
      <c r="BM460" s="135">
        <f>'Нарххо 2024'!BM460</f>
        <v>0</v>
      </c>
      <c r="BN460" s="169">
        <f>'Нарххо 2024'!BN460</f>
        <v>10</v>
      </c>
    </row>
    <row r="461" spans="1:66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0</v>
      </c>
      <c r="BL461" s="135">
        <f>'Нарххо 2024'!BL461</f>
        <v>0</v>
      </c>
      <c r="BM461" s="135">
        <f>'Нарххо 2024'!BM461</f>
        <v>0</v>
      </c>
      <c r="BN461" s="169">
        <f>'Нарххо 2024'!BN461</f>
        <v>11</v>
      </c>
    </row>
    <row r="462" spans="1:66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</row>
    <row r="463" spans="1:66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0</v>
      </c>
      <c r="BL463" s="135">
        <f>'Нарххо 2024'!BL463</f>
        <v>0</v>
      </c>
      <c r="BM463" s="135">
        <f>'Нарххо 2024'!BM463</f>
        <v>0</v>
      </c>
      <c r="BN463" s="169">
        <f>'Нарххо 2024'!BN463</f>
        <v>10.84</v>
      </c>
    </row>
    <row r="464" spans="1:66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0</v>
      </c>
      <c r="BL464" s="135">
        <f>'Нарххо 2024'!BL464</f>
        <v>0</v>
      </c>
      <c r="BM464" s="135">
        <f>'Нарххо 2024'!BM464</f>
        <v>0</v>
      </c>
      <c r="BN464" s="169">
        <f>'Нарххо 2024'!BN464</f>
        <v>10.94</v>
      </c>
    </row>
    <row r="465" spans="1:6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</row>
    <row r="466" spans="1:6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</row>
    <row r="467" spans="1:6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</row>
    <row r="468" spans="1:66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</row>
    <row r="469" spans="1:66" ht="18" x14ac:dyDescent="0.25">
      <c r="A469" s="285" t="s">
        <v>255</v>
      </c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  <c r="AY469" s="285"/>
      <c r="AZ469" s="285"/>
      <c r="BA469" s="285"/>
      <c r="BB469" s="285"/>
      <c r="BC469" s="285"/>
      <c r="BD469" s="285"/>
      <c r="BE469" s="285"/>
      <c r="BF469" s="285"/>
      <c r="BG469" s="285"/>
      <c r="BH469" s="285"/>
      <c r="BI469" s="285"/>
      <c r="BJ469" s="285"/>
      <c r="BK469" s="285"/>
      <c r="BL469" s="285"/>
      <c r="BM469" s="285"/>
      <c r="BN469" s="285"/>
    </row>
    <row r="470" spans="1:66" x14ac:dyDescent="0.3">
      <c r="A470" s="212"/>
      <c r="B470" s="200"/>
      <c r="C470" s="282" t="s">
        <v>267</v>
      </c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  <c r="AC470" s="283"/>
      <c r="AD470" s="283"/>
      <c r="AE470" s="283"/>
      <c r="AF470" s="283"/>
      <c r="AG470" s="283"/>
      <c r="AH470" s="283"/>
      <c r="AI470" s="283"/>
      <c r="AJ470" s="283"/>
      <c r="AK470" s="283"/>
      <c r="AL470" s="283"/>
      <c r="AM470" s="283"/>
      <c r="AN470" s="283"/>
      <c r="AO470" s="283"/>
      <c r="AP470" s="283"/>
      <c r="AQ470" s="283"/>
      <c r="AR470" s="283"/>
      <c r="AS470" s="283"/>
      <c r="AT470" s="283"/>
      <c r="AU470" s="283"/>
      <c r="AV470" s="283"/>
      <c r="AW470" s="283"/>
      <c r="AX470" s="283"/>
      <c r="AY470" s="283"/>
      <c r="AZ470" s="283"/>
      <c r="BA470" s="283"/>
      <c r="BB470" s="283"/>
      <c r="BC470" s="283"/>
      <c r="BD470" s="283"/>
      <c r="BE470" s="283"/>
      <c r="BF470" s="283"/>
      <c r="BG470" s="283"/>
      <c r="BH470" s="283"/>
      <c r="BI470" s="283"/>
      <c r="BJ470" s="283"/>
      <c r="BK470" s="283"/>
      <c r="BL470" s="283"/>
      <c r="BM470" s="283"/>
      <c r="BN470" s="284"/>
    </row>
    <row r="471" spans="1:66" ht="18.75" customHeight="1" x14ac:dyDescent="0.3">
      <c r="A471" s="218"/>
      <c r="B471" s="198"/>
      <c r="C471" s="349" t="s">
        <v>139</v>
      </c>
      <c r="D471" s="350"/>
      <c r="E471" s="350"/>
      <c r="F471" s="351"/>
      <c r="G471" s="348" t="s">
        <v>256</v>
      </c>
      <c r="H471" s="346" t="s">
        <v>139</v>
      </c>
      <c r="I471" s="347"/>
      <c r="J471" s="347"/>
      <c r="K471" s="352"/>
      <c r="L471" s="348" t="s">
        <v>256</v>
      </c>
      <c r="M471" s="346" t="s">
        <v>139</v>
      </c>
      <c r="N471" s="347"/>
      <c r="O471" s="347"/>
      <c r="P471" s="352"/>
      <c r="Q471" s="348" t="s">
        <v>256</v>
      </c>
      <c r="R471" s="346" t="s">
        <v>139</v>
      </c>
      <c r="S471" s="347"/>
      <c r="T471" s="347"/>
      <c r="U471" s="347"/>
      <c r="V471" s="352"/>
      <c r="W471" s="348" t="s">
        <v>256</v>
      </c>
      <c r="X471" s="346" t="s">
        <v>139</v>
      </c>
      <c r="Y471" s="347"/>
      <c r="Z471" s="347"/>
      <c r="AA471" s="352"/>
      <c r="AB471" s="348" t="s">
        <v>256</v>
      </c>
      <c r="AC471" s="346" t="s">
        <v>139</v>
      </c>
      <c r="AD471" s="347"/>
      <c r="AE471" s="347"/>
      <c r="AF471" s="352"/>
      <c r="AG471" s="348" t="s">
        <v>256</v>
      </c>
      <c r="AH471" s="346" t="s">
        <v>139</v>
      </c>
      <c r="AI471" s="347"/>
      <c r="AJ471" s="347"/>
      <c r="AK471" s="347"/>
      <c r="AL471" s="352"/>
      <c r="AM471" s="348" t="s">
        <v>256</v>
      </c>
      <c r="AN471" s="346" t="s">
        <v>139</v>
      </c>
      <c r="AO471" s="347"/>
      <c r="AP471" s="347"/>
      <c r="AQ471" s="352"/>
      <c r="AR471" s="348" t="s">
        <v>256</v>
      </c>
      <c r="AS471" s="346" t="s">
        <v>139</v>
      </c>
      <c r="AT471" s="347"/>
      <c r="AU471" s="347"/>
      <c r="AV471" s="347"/>
      <c r="AW471" s="256"/>
      <c r="AX471" s="348" t="s">
        <v>256</v>
      </c>
      <c r="AY471" s="346" t="s">
        <v>139</v>
      </c>
      <c r="AZ471" s="347"/>
      <c r="BA471" s="347"/>
      <c r="BB471" s="352"/>
      <c r="BC471" s="348" t="s">
        <v>256</v>
      </c>
      <c r="BD471" s="346" t="s">
        <v>139</v>
      </c>
      <c r="BE471" s="347"/>
      <c r="BF471" s="347"/>
      <c r="BG471" s="352"/>
      <c r="BH471" s="348" t="s">
        <v>256</v>
      </c>
      <c r="BI471" s="346" t="s">
        <v>139</v>
      </c>
      <c r="BJ471" s="347"/>
      <c r="BK471" s="347"/>
      <c r="BL471" s="352"/>
      <c r="BM471" s="266"/>
      <c r="BN471" s="348" t="s">
        <v>256</v>
      </c>
    </row>
    <row r="472" spans="1:66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3"/>
      <c r="H472" s="138" t="s">
        <v>141</v>
      </c>
      <c r="I472" s="138" t="s">
        <v>142</v>
      </c>
      <c r="J472" s="138" t="s">
        <v>143</v>
      </c>
      <c r="K472" s="138" t="s">
        <v>144</v>
      </c>
      <c r="L472" s="273"/>
      <c r="M472" s="138" t="s">
        <v>145</v>
      </c>
      <c r="N472" s="138" t="s">
        <v>146</v>
      </c>
      <c r="O472" s="138" t="s">
        <v>147</v>
      </c>
      <c r="P472" s="138" t="s">
        <v>148</v>
      </c>
      <c r="Q472" s="273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3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73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73"/>
    </row>
    <row r="473" spans="1:66" ht="18" x14ac:dyDescent="0.25">
      <c r="A473" s="274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</row>
    <row r="474" spans="1:66" ht="18" x14ac:dyDescent="0.25">
      <c r="A474" s="275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0</v>
      </c>
      <c r="BL474" s="135">
        <f>'Нарххо 2024'!BL474</f>
        <v>0</v>
      </c>
      <c r="BM474" s="135">
        <f>'Нарххо 2024'!BM474</f>
        <v>0</v>
      </c>
      <c r="BN474" s="169">
        <f>'Нарххо 2024'!BN474</f>
        <v>4.5</v>
      </c>
    </row>
    <row r="475" spans="1:66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0</v>
      </c>
      <c r="BL475" s="135">
        <f>'Нарххо 2024'!BL475</f>
        <v>0</v>
      </c>
      <c r="BM475" s="135">
        <f>'Нарххо 2024'!BM475</f>
        <v>0</v>
      </c>
      <c r="BN475" s="169">
        <f>'Нарххо 2024'!BN475</f>
        <v>3</v>
      </c>
    </row>
    <row r="476" spans="1:66" ht="18" x14ac:dyDescent="0.25">
      <c r="A476" s="274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</row>
    <row r="477" spans="1:66" ht="18" x14ac:dyDescent="0.25">
      <c r="A477" s="275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0</v>
      </c>
      <c r="BL477" s="135">
        <f>'Нарххо 2024'!BL477</f>
        <v>0</v>
      </c>
      <c r="BM477" s="135">
        <f>'Нарххо 2024'!BM477</f>
        <v>0</v>
      </c>
      <c r="BN477" s="169">
        <f>'Нарххо 2024'!BN477</f>
        <v>2</v>
      </c>
    </row>
    <row r="478" spans="1:66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0</v>
      </c>
      <c r="BL478" s="135">
        <f>'Нарххо 2024'!BL478</f>
        <v>0</v>
      </c>
      <c r="BM478" s="135">
        <f>'Нарххо 2024'!BM478</f>
        <v>0</v>
      </c>
      <c r="BN478" s="169">
        <f>'Нарххо 2024'!BN478</f>
        <v>2</v>
      </c>
    </row>
    <row r="479" spans="1:66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0</v>
      </c>
      <c r="BL479" s="135">
        <f>'Нарххо 2024'!BL479</f>
        <v>0</v>
      </c>
      <c r="BM479" s="135">
        <f>'Нарххо 2024'!BM479</f>
        <v>0</v>
      </c>
      <c r="BN479" s="169">
        <f>'Нарххо 2024'!BN479</f>
        <v>13</v>
      </c>
    </row>
    <row r="480" spans="1:66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0</v>
      </c>
      <c r="BL480" s="135">
        <f>'Нарххо 2024'!BL480</f>
        <v>0</v>
      </c>
      <c r="BM480" s="135">
        <f>'Нарххо 2024'!BM480</f>
        <v>0</v>
      </c>
      <c r="BN480" s="169">
        <f>'Нарххо 2024'!BN480</f>
        <v>11</v>
      </c>
    </row>
    <row r="481" spans="1:66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0</v>
      </c>
      <c r="BL481" s="135">
        <f>'Нарххо 2024'!BL481</f>
        <v>0</v>
      </c>
      <c r="BM481" s="135">
        <f>'Нарххо 2024'!BM481</f>
        <v>0</v>
      </c>
      <c r="BN481" s="169">
        <f>'Нарххо 2024'!BN481</f>
        <v>5</v>
      </c>
    </row>
    <row r="482" spans="1:66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0</v>
      </c>
      <c r="BL482" s="135">
        <f>'Нарххо 2024'!BL482</f>
        <v>0</v>
      </c>
      <c r="BM482" s="135">
        <f>'Нарххо 2024'!BM482</f>
        <v>0</v>
      </c>
      <c r="BN482" s="169">
        <f>'Нарххо 2024'!BN482</f>
        <v>17</v>
      </c>
    </row>
    <row r="483" spans="1:66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0</v>
      </c>
      <c r="BL483" s="135">
        <f>'Нарххо 2024'!BL483</f>
        <v>0</v>
      </c>
      <c r="BM483" s="135">
        <f>'Нарххо 2024'!BM483</f>
        <v>0</v>
      </c>
      <c r="BN483" s="169">
        <f>'Нарххо 2024'!BN483</f>
        <v>14</v>
      </c>
    </row>
    <row r="484" spans="1:66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0</v>
      </c>
      <c r="BL484" s="135">
        <f>'Нарххо 2024'!BL484</f>
        <v>0</v>
      </c>
      <c r="BM484" s="135">
        <f>'Нарххо 2024'!BM484</f>
        <v>0</v>
      </c>
      <c r="BN484" s="169">
        <f>'Нарххо 2024'!BN484</f>
        <v>16</v>
      </c>
    </row>
    <row r="485" spans="1:66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0</v>
      </c>
      <c r="BL485" s="135">
        <f>'Нарххо 2024'!BL485</f>
        <v>0</v>
      </c>
      <c r="BM485" s="135">
        <f>'Нарххо 2024'!BM485</f>
        <v>0</v>
      </c>
      <c r="BN485" s="169">
        <f>'Нарххо 2024'!BN485</f>
        <v>90</v>
      </c>
    </row>
    <row r="486" spans="1:66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0</v>
      </c>
      <c r="BL486" s="135">
        <f>'Нарххо 2024'!BL486</f>
        <v>0</v>
      </c>
      <c r="BM486" s="135">
        <f>'Нарххо 2024'!BM486</f>
        <v>0</v>
      </c>
      <c r="BN486" s="169">
        <f>'Нарххо 2024'!BN486</f>
        <v>95</v>
      </c>
    </row>
    <row r="487" spans="1:66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0</v>
      </c>
      <c r="BL487" s="135">
        <f>'Нарххо 2024'!BL487</f>
        <v>0</v>
      </c>
      <c r="BM487" s="135">
        <f>'Нарххо 2024'!BM487</f>
        <v>0</v>
      </c>
      <c r="BN487" s="169">
        <f>'Нарххо 2024'!BN487</f>
        <v>6</v>
      </c>
    </row>
    <row r="488" spans="1:66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0</v>
      </c>
      <c r="BL488" s="135">
        <f>'Нарххо 2024'!BL488</f>
        <v>0</v>
      </c>
      <c r="BM488" s="135">
        <f>'Нарххо 2024'!BM488</f>
        <v>0</v>
      </c>
      <c r="BN488" s="169">
        <f>'Нарххо 2024'!BN488</f>
        <v>12</v>
      </c>
    </row>
    <row r="489" spans="1:66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0</v>
      </c>
      <c r="BL489" s="135">
        <f>'Нарххо 2024'!BL489</f>
        <v>0</v>
      </c>
      <c r="BM489" s="135">
        <f>'Нарххо 2024'!BM489</f>
        <v>0</v>
      </c>
      <c r="BN489" s="169">
        <f>'Нарххо 2024'!BN489</f>
        <v>11</v>
      </c>
    </row>
    <row r="490" spans="1:66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0</v>
      </c>
      <c r="BL490" s="135">
        <f>'Нарххо 2024'!BL490</f>
        <v>0</v>
      </c>
      <c r="BM490" s="135">
        <f>'Нарххо 2024'!BM490</f>
        <v>0</v>
      </c>
      <c r="BN490" s="169">
        <f>'Нарххо 2024'!BN490</f>
        <v>45</v>
      </c>
    </row>
    <row r="491" spans="1:66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0</v>
      </c>
      <c r="BL491" s="135">
        <f>'Нарххо 2024'!BL491</f>
        <v>0</v>
      </c>
      <c r="BM491" s="135">
        <f>'Нарххо 2024'!BM491</f>
        <v>0</v>
      </c>
      <c r="BN491" s="169">
        <f>'Нарххо 2024'!BN491</f>
        <v>48</v>
      </c>
    </row>
    <row r="492" spans="1:66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0</v>
      </c>
      <c r="BL492" s="135">
        <f>'Нарххо 2024'!BL492</f>
        <v>0</v>
      </c>
      <c r="BM492" s="135">
        <f>'Нарххо 2024'!BM492</f>
        <v>0</v>
      </c>
      <c r="BN492" s="169">
        <f>'Нарххо 2024'!BN492</f>
        <v>4.9000000000000004</v>
      </c>
    </row>
    <row r="493" spans="1:66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0</v>
      </c>
      <c r="BL493" s="135">
        <f>'Нарххо 2024'!BL493</f>
        <v>0</v>
      </c>
      <c r="BM493" s="135">
        <f>'Нарххо 2024'!BM493</f>
        <v>0</v>
      </c>
      <c r="BN493" s="169">
        <f>'Нарххо 2024'!BN493</f>
        <v>4.0999999999999996</v>
      </c>
    </row>
    <row r="494" spans="1:66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0</v>
      </c>
      <c r="BL494" s="135">
        <f>'Нарххо 2024'!BL494</f>
        <v>0</v>
      </c>
      <c r="BM494" s="135">
        <f>'Нарххо 2024'!BM494</f>
        <v>0</v>
      </c>
      <c r="BN494" s="169">
        <f>'Нарххо 2024'!BN494</f>
        <v>3.5</v>
      </c>
    </row>
    <row r="495" spans="1:66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0</v>
      </c>
      <c r="BL495" s="135">
        <f>'Нарххо 2024'!BL495</f>
        <v>0</v>
      </c>
      <c r="BM495" s="135">
        <f>'Нарххо 2024'!BM495</f>
        <v>0</v>
      </c>
      <c r="BN495" s="169">
        <f>'Нарххо 2024'!BN495</f>
        <v>18</v>
      </c>
    </row>
    <row r="496" spans="1:66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0</v>
      </c>
      <c r="BL496" s="135">
        <f>'Нарххо 2024'!BL496</f>
        <v>0</v>
      </c>
      <c r="BM496" s="135">
        <f>'Нарххо 2024'!BM496</f>
        <v>0</v>
      </c>
      <c r="BN496" s="169">
        <f>'Нарххо 2024'!BN496</f>
        <v>18</v>
      </c>
    </row>
    <row r="497" spans="1:66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0</v>
      </c>
      <c r="BL497" s="135">
        <f>'Нарххо 2024'!BL497</f>
        <v>0</v>
      </c>
      <c r="BM497" s="135">
        <f>'Нарххо 2024'!BM497</f>
        <v>0</v>
      </c>
      <c r="BN497" s="169">
        <f>'Нарххо 2024'!BN497</f>
        <v>16</v>
      </c>
    </row>
    <row r="498" spans="1:66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0</v>
      </c>
      <c r="BL498" s="135">
        <f>'Нарххо 2024'!BL498</f>
        <v>0</v>
      </c>
      <c r="BM498" s="135">
        <f>'Нарххо 2024'!BM498</f>
        <v>0</v>
      </c>
      <c r="BN498" s="169">
        <f>'Нарххо 2024'!BN498</f>
        <v>3.5</v>
      </c>
    </row>
    <row r="499" spans="1:66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0</v>
      </c>
      <c r="BL499" s="135">
        <f>'Нарххо 2024'!BL499</f>
        <v>0</v>
      </c>
      <c r="BM499" s="135">
        <f>'Нарххо 2024'!BM499</f>
        <v>0</v>
      </c>
      <c r="BN499" s="169">
        <f>'Нарххо 2024'!BN499</f>
        <v>3.5</v>
      </c>
    </row>
    <row r="500" spans="1:66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0</v>
      </c>
      <c r="BL500" s="135">
        <f>'Нарххо 2024'!BL500</f>
        <v>0</v>
      </c>
      <c r="BM500" s="135">
        <f>'Нарххо 2024'!BM500</f>
        <v>0</v>
      </c>
      <c r="BN500" s="169">
        <f>'Нарххо 2024'!BN500</f>
        <v>32</v>
      </c>
    </row>
    <row r="501" spans="1:66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0</v>
      </c>
      <c r="BL501" s="135">
        <f>'Нарххо 2024'!BL501</f>
        <v>0</v>
      </c>
      <c r="BM501" s="135">
        <f>'Нарххо 2024'!BM501</f>
        <v>0</v>
      </c>
      <c r="BN501" s="169">
        <f>'Нарххо 2024'!BN501</f>
        <v>8.25</v>
      </c>
    </row>
    <row r="502" spans="1:66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0</v>
      </c>
      <c r="BL502" s="135">
        <f>'Нарххо 2024'!BL502</f>
        <v>0</v>
      </c>
      <c r="BM502" s="135">
        <f>'Нарххо 2024'!BM502</f>
        <v>0</v>
      </c>
      <c r="BN502" s="169">
        <f>'Нарххо 2024'!BN502</f>
        <v>10.6</v>
      </c>
    </row>
    <row r="503" spans="1:66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0</v>
      </c>
      <c r="BL503" s="135">
        <f>'Нарххо 2024'!BL503</f>
        <v>0</v>
      </c>
      <c r="BM503" s="135">
        <f>'Нарххо 2024'!BM503</f>
        <v>0</v>
      </c>
      <c r="BN503" s="169">
        <f>'Нарххо 2024'!BN503</f>
        <v>10.8</v>
      </c>
    </row>
    <row r="504" spans="1:66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</row>
    <row r="505" spans="1:66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0</v>
      </c>
      <c r="BL505" s="135">
        <f>'Нарххо 2024'!BL505</f>
        <v>0</v>
      </c>
      <c r="BM505" s="135">
        <f>'Нарххо 2024'!BM505</f>
        <v>0</v>
      </c>
      <c r="BN505" s="169">
        <f>'Нарххо 2024'!BN505</f>
        <v>10.84</v>
      </c>
    </row>
    <row r="506" spans="1:66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0</v>
      </c>
      <c r="BL506" s="135">
        <f>'Нарххо 2024'!BL506</f>
        <v>0</v>
      </c>
      <c r="BM506" s="135">
        <f>'Нарххо 2024'!BM506</f>
        <v>0</v>
      </c>
      <c r="BN506" s="169">
        <f>'Нарххо 2024'!BN506</f>
        <v>10.94</v>
      </c>
    </row>
    <row r="507" spans="1:6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</row>
    <row r="508" spans="1:6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</row>
    <row r="509" spans="1:6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</row>
    <row r="510" spans="1:66" ht="18" x14ac:dyDescent="0.25">
      <c r="A510" s="285" t="s">
        <v>255</v>
      </c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285"/>
      <c r="AY510" s="285"/>
      <c r="AZ510" s="285"/>
      <c r="BA510" s="285"/>
      <c r="BB510" s="285"/>
      <c r="BC510" s="285"/>
      <c r="BD510" s="285"/>
      <c r="BE510" s="285"/>
      <c r="BF510" s="285"/>
      <c r="BG510" s="285"/>
      <c r="BH510" s="285"/>
      <c r="BI510" s="285"/>
      <c r="BJ510" s="285"/>
      <c r="BK510" s="285"/>
      <c r="BL510" s="285"/>
      <c r="BM510" s="285"/>
      <c r="BN510" s="285"/>
    </row>
    <row r="511" spans="1:66" x14ac:dyDescent="0.3">
      <c r="A511" s="212"/>
      <c r="B511" s="200"/>
      <c r="C511" s="282" t="s">
        <v>268</v>
      </c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  <c r="AC511" s="283"/>
      <c r="AD511" s="283"/>
      <c r="AE511" s="283"/>
      <c r="AF511" s="283"/>
      <c r="AG511" s="283"/>
      <c r="AH511" s="283"/>
      <c r="AI511" s="283"/>
      <c r="AJ511" s="283"/>
      <c r="AK511" s="283"/>
      <c r="AL511" s="283"/>
      <c r="AM511" s="283"/>
      <c r="AN511" s="283"/>
      <c r="AO511" s="283"/>
      <c r="AP511" s="283"/>
      <c r="AQ511" s="283"/>
      <c r="AR511" s="283"/>
      <c r="AS511" s="283"/>
      <c r="AT511" s="283"/>
      <c r="AU511" s="283"/>
      <c r="AV511" s="283"/>
      <c r="AW511" s="283"/>
      <c r="AX511" s="283"/>
      <c r="AY511" s="283"/>
      <c r="AZ511" s="283"/>
      <c r="BA511" s="283"/>
      <c r="BB511" s="283"/>
      <c r="BC511" s="283"/>
      <c r="BD511" s="283"/>
      <c r="BE511" s="283"/>
      <c r="BF511" s="283"/>
      <c r="BG511" s="283"/>
      <c r="BH511" s="283"/>
      <c r="BI511" s="283"/>
      <c r="BJ511" s="283"/>
      <c r="BK511" s="283"/>
      <c r="BL511" s="283"/>
      <c r="BM511" s="283"/>
      <c r="BN511" s="284"/>
    </row>
    <row r="512" spans="1:66" ht="18.75" customHeight="1" x14ac:dyDescent="0.3">
      <c r="A512" s="218"/>
      <c r="B512" s="198"/>
      <c r="C512" s="349" t="s">
        <v>139</v>
      </c>
      <c r="D512" s="350"/>
      <c r="E512" s="350"/>
      <c r="F512" s="351"/>
      <c r="G512" s="348" t="s">
        <v>256</v>
      </c>
      <c r="H512" s="346" t="s">
        <v>139</v>
      </c>
      <c r="I512" s="347"/>
      <c r="J512" s="347"/>
      <c r="K512" s="352"/>
      <c r="L512" s="348" t="s">
        <v>256</v>
      </c>
      <c r="M512" s="346" t="s">
        <v>139</v>
      </c>
      <c r="N512" s="347"/>
      <c r="O512" s="347"/>
      <c r="P512" s="352"/>
      <c r="Q512" s="348" t="s">
        <v>256</v>
      </c>
      <c r="R512" s="346" t="s">
        <v>139</v>
      </c>
      <c r="S512" s="347"/>
      <c r="T512" s="347"/>
      <c r="U512" s="347"/>
      <c r="V512" s="352"/>
      <c r="W512" s="348" t="s">
        <v>256</v>
      </c>
      <c r="X512" s="346" t="s">
        <v>139</v>
      </c>
      <c r="Y512" s="347"/>
      <c r="Z512" s="347"/>
      <c r="AA512" s="352"/>
      <c r="AB512" s="348" t="s">
        <v>256</v>
      </c>
      <c r="AC512" s="346" t="s">
        <v>139</v>
      </c>
      <c r="AD512" s="347"/>
      <c r="AE512" s="347"/>
      <c r="AF512" s="352"/>
      <c r="AG512" s="348" t="s">
        <v>256</v>
      </c>
      <c r="AH512" s="346" t="s">
        <v>139</v>
      </c>
      <c r="AI512" s="347"/>
      <c r="AJ512" s="347"/>
      <c r="AK512" s="347"/>
      <c r="AL512" s="352"/>
      <c r="AM512" s="348" t="s">
        <v>256</v>
      </c>
      <c r="AN512" s="346" t="s">
        <v>139</v>
      </c>
      <c r="AO512" s="347"/>
      <c r="AP512" s="347"/>
      <c r="AQ512" s="352"/>
      <c r="AR512" s="348" t="s">
        <v>256</v>
      </c>
      <c r="AS512" s="346" t="s">
        <v>139</v>
      </c>
      <c r="AT512" s="347"/>
      <c r="AU512" s="347"/>
      <c r="AV512" s="347"/>
      <c r="AW512" s="256"/>
      <c r="AX512" s="348" t="s">
        <v>256</v>
      </c>
      <c r="AY512" s="346" t="s">
        <v>139</v>
      </c>
      <c r="AZ512" s="347"/>
      <c r="BA512" s="347"/>
      <c r="BB512" s="352"/>
      <c r="BC512" s="348" t="s">
        <v>256</v>
      </c>
      <c r="BD512" s="346" t="s">
        <v>139</v>
      </c>
      <c r="BE512" s="347"/>
      <c r="BF512" s="347"/>
      <c r="BG512" s="352"/>
      <c r="BH512" s="348" t="s">
        <v>256</v>
      </c>
      <c r="BI512" s="346" t="s">
        <v>139</v>
      </c>
      <c r="BJ512" s="347"/>
      <c r="BK512" s="347"/>
      <c r="BL512" s="352"/>
      <c r="BM512" s="266"/>
      <c r="BN512" s="348" t="s">
        <v>256</v>
      </c>
    </row>
    <row r="513" spans="1:66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3"/>
      <c r="H513" s="138" t="s">
        <v>141</v>
      </c>
      <c r="I513" s="138" t="s">
        <v>142</v>
      </c>
      <c r="J513" s="138" t="s">
        <v>143</v>
      </c>
      <c r="K513" s="138" t="s">
        <v>144</v>
      </c>
      <c r="L513" s="273"/>
      <c r="M513" s="138" t="s">
        <v>145</v>
      </c>
      <c r="N513" s="138" t="s">
        <v>146</v>
      </c>
      <c r="O513" s="138" t="s">
        <v>147</v>
      </c>
      <c r="P513" s="138" t="s">
        <v>148</v>
      </c>
      <c r="Q513" s="273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3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73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73"/>
    </row>
    <row r="514" spans="1:66" ht="18" x14ac:dyDescent="0.25">
      <c r="A514" s="274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</row>
    <row r="515" spans="1:66" ht="18" x14ac:dyDescent="0.25">
      <c r="A515" s="275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0</v>
      </c>
      <c r="BL515" s="135">
        <f>'Нарххо 2024'!BL515</f>
        <v>0</v>
      </c>
      <c r="BM515" s="135">
        <f>'Нарххо 2024'!BM515</f>
        <v>0</v>
      </c>
      <c r="BN515" s="169">
        <f>'Нарххо 2024'!BN515</f>
        <v>4.8</v>
      </c>
    </row>
    <row r="516" spans="1:66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0</v>
      </c>
      <c r="BL516" s="135">
        <f>'Нарххо 2024'!BL516</f>
        <v>0</v>
      </c>
      <c r="BM516" s="135">
        <f>'Нарххо 2024'!BM516</f>
        <v>0</v>
      </c>
      <c r="BN516" s="169">
        <f>'Нарххо 2024'!BN516</f>
        <v>3.75</v>
      </c>
    </row>
    <row r="517" spans="1:66" ht="18" x14ac:dyDescent="0.25">
      <c r="A517" s="274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</row>
    <row r="518" spans="1:66" ht="18" x14ac:dyDescent="0.25">
      <c r="A518" s="275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0</v>
      </c>
      <c r="BL518" s="135">
        <f>'Нарххо 2024'!BL518</f>
        <v>0</v>
      </c>
      <c r="BM518" s="135">
        <f>'Нарххо 2024'!BM518</f>
        <v>0</v>
      </c>
      <c r="BN518" s="169">
        <f>'Нарххо 2024'!BN518</f>
        <v>3.15</v>
      </c>
    </row>
    <row r="519" spans="1:66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0</v>
      </c>
      <c r="BL519" s="135">
        <f>'Нарххо 2024'!BL519</f>
        <v>0</v>
      </c>
      <c r="BM519" s="135">
        <f>'Нарххо 2024'!BM519</f>
        <v>0</v>
      </c>
      <c r="BN519" s="169">
        <f>'Нарххо 2024'!BN519</f>
        <v>2.5</v>
      </c>
    </row>
    <row r="520" spans="1:66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0</v>
      </c>
      <c r="BL520" s="135">
        <f>'Нарххо 2024'!BL520</f>
        <v>0</v>
      </c>
      <c r="BM520" s="135">
        <f>'Нарххо 2024'!BM520</f>
        <v>0</v>
      </c>
      <c r="BN520" s="169">
        <f>'Нарххо 2024'!BN520</f>
        <v>9.5</v>
      </c>
    </row>
    <row r="521" spans="1:66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0</v>
      </c>
      <c r="BL521" s="135">
        <f>'Нарххо 2024'!BL521</f>
        <v>0</v>
      </c>
      <c r="BM521" s="135">
        <f>'Нарххо 2024'!BM521</f>
        <v>0</v>
      </c>
      <c r="BN521" s="169">
        <f>'Нарххо 2024'!BN521</f>
        <v>9.5</v>
      </c>
    </row>
    <row r="522" spans="1:66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0</v>
      </c>
      <c r="BL522" s="135">
        <f>'Нарххо 2024'!BL522</f>
        <v>0</v>
      </c>
      <c r="BM522" s="135">
        <f>'Нарххо 2024'!BM522</f>
        <v>0</v>
      </c>
      <c r="BN522" s="169">
        <f>'Нарххо 2024'!BN522</f>
        <v>6</v>
      </c>
    </row>
    <row r="523" spans="1:66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0</v>
      </c>
      <c r="BL523" s="135">
        <f>'Нарххо 2024'!BL523</f>
        <v>0</v>
      </c>
      <c r="BM523" s="135">
        <f>'Нарххо 2024'!BM523</f>
        <v>0</v>
      </c>
      <c r="BN523" s="169">
        <f>'Нарххо 2024'!BN523</f>
        <v>14</v>
      </c>
    </row>
    <row r="524" spans="1:66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0</v>
      </c>
      <c r="BL524" s="135">
        <f>'Нарххо 2024'!BL524</f>
        <v>0</v>
      </c>
      <c r="BM524" s="135">
        <f>'Нарххо 2024'!BM524</f>
        <v>0</v>
      </c>
      <c r="BN524" s="169">
        <f>'Нарххо 2024'!BN524</f>
        <v>15.6</v>
      </c>
    </row>
    <row r="525" spans="1:66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0</v>
      </c>
      <c r="BL525" s="135">
        <f>'Нарххо 2024'!BL525</f>
        <v>0</v>
      </c>
      <c r="BM525" s="135">
        <f>'Нарххо 2024'!BM525</f>
        <v>0</v>
      </c>
      <c r="BN525" s="169">
        <f>'Нарххо 2024'!BN525</f>
        <v>17</v>
      </c>
    </row>
    <row r="526" spans="1:66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0</v>
      </c>
      <c r="BL526" s="135">
        <f>'Нарххо 2024'!BL526</f>
        <v>0</v>
      </c>
      <c r="BM526" s="135">
        <f>'Нарххо 2024'!BM526</f>
        <v>0</v>
      </c>
      <c r="BN526" s="169">
        <f>'Нарххо 2024'!BN526</f>
        <v>86</v>
      </c>
    </row>
    <row r="527" spans="1:66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0</v>
      </c>
      <c r="BL527" s="135">
        <f>'Нарххо 2024'!BL527</f>
        <v>0</v>
      </c>
      <c r="BM527" s="135">
        <f>'Нарххо 2024'!BM527</f>
        <v>0</v>
      </c>
      <c r="BN527" s="169">
        <f>'Нарххо 2024'!BN527</f>
        <v>87.5</v>
      </c>
    </row>
    <row r="528" spans="1:66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0</v>
      </c>
      <c r="BL528" s="135">
        <f>'Нарххо 2024'!BL528</f>
        <v>0</v>
      </c>
      <c r="BM528" s="135">
        <f>'Нарххо 2024'!BM528</f>
        <v>0</v>
      </c>
      <c r="BN528" s="169">
        <f>'Нарххо 2024'!BN528</f>
        <v>6</v>
      </c>
    </row>
    <row r="529" spans="1:66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0</v>
      </c>
      <c r="BL529" s="135">
        <f>'Нарххо 2024'!BL529</f>
        <v>0</v>
      </c>
      <c r="BM529" s="135">
        <f>'Нарххо 2024'!BM529</f>
        <v>0</v>
      </c>
      <c r="BN529" s="169">
        <f>'Нарххо 2024'!BN529</f>
        <v>11.6</v>
      </c>
    </row>
    <row r="530" spans="1:66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0</v>
      </c>
      <c r="BL530" s="135">
        <f>'Нарххо 2024'!BL530</f>
        <v>0</v>
      </c>
      <c r="BM530" s="135">
        <f>'Нарххо 2024'!BM530</f>
        <v>0</v>
      </c>
      <c r="BN530" s="169">
        <f>'Нарххо 2024'!BN530</f>
        <v>11.5</v>
      </c>
    </row>
    <row r="531" spans="1:66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0</v>
      </c>
      <c r="BL531" s="135">
        <f>'Нарххо 2024'!BL531</f>
        <v>0</v>
      </c>
      <c r="BM531" s="135">
        <f>'Нарххо 2024'!BM531</f>
        <v>0</v>
      </c>
      <c r="BN531" s="169">
        <f>'Нарххо 2024'!BN531</f>
        <v>37.5</v>
      </c>
    </row>
    <row r="532" spans="1:66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0</v>
      </c>
      <c r="BL532" s="135">
        <f>'Нарххо 2024'!BL532</f>
        <v>0</v>
      </c>
      <c r="BM532" s="135">
        <f>'Нарххо 2024'!BM532</f>
        <v>0</v>
      </c>
      <c r="BN532" s="169">
        <f>'Нарххо 2024'!BN532</f>
        <v>38.5</v>
      </c>
    </row>
    <row r="533" spans="1:66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0</v>
      </c>
      <c r="BL533" s="135">
        <f>'Нарххо 2024'!BL533</f>
        <v>0</v>
      </c>
      <c r="BM533" s="135">
        <f>'Нарххо 2024'!BM533</f>
        <v>0</v>
      </c>
      <c r="BN533" s="169">
        <f>'Нарххо 2024'!BN533</f>
        <v>5.0999999999999996</v>
      </c>
    </row>
    <row r="534" spans="1:66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0</v>
      </c>
      <c r="BL534" s="135">
        <f>'Нарххо 2024'!BL534</f>
        <v>0</v>
      </c>
      <c r="BM534" s="135">
        <f>'Нарххо 2024'!BM534</f>
        <v>0</v>
      </c>
      <c r="BN534" s="169">
        <f>'Нарххо 2024'!BN534</f>
        <v>4.5999999999999996</v>
      </c>
    </row>
    <row r="535" spans="1:66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0</v>
      </c>
      <c r="BL535" s="135">
        <f>'Нарххо 2024'!BL535</f>
        <v>0</v>
      </c>
      <c r="BM535" s="135">
        <f>'Нарххо 2024'!BM535</f>
        <v>0</v>
      </c>
      <c r="BN535" s="169">
        <f>'Нарххо 2024'!BN535</f>
        <v>3.5</v>
      </c>
    </row>
    <row r="536" spans="1:66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0</v>
      </c>
      <c r="BL536" s="135">
        <f>'Нарххо 2024'!BL536</f>
        <v>0</v>
      </c>
      <c r="BM536" s="135">
        <f>'Нарххо 2024'!BM536</f>
        <v>0</v>
      </c>
      <c r="BN536" s="169">
        <f>'Нарххо 2024'!BN536</f>
        <v>17.5</v>
      </c>
    </row>
    <row r="537" spans="1:66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0</v>
      </c>
      <c r="BL537" s="135">
        <f>'Нарххо 2024'!BL537</f>
        <v>0</v>
      </c>
      <c r="BM537" s="135">
        <f>'Нарххо 2024'!BM537</f>
        <v>0</v>
      </c>
      <c r="BN537" s="169">
        <f>'Нарххо 2024'!BN537</f>
        <v>18</v>
      </c>
    </row>
    <row r="538" spans="1:66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0</v>
      </c>
      <c r="BL538" s="135">
        <f>'Нарххо 2024'!BL538</f>
        <v>0</v>
      </c>
      <c r="BM538" s="135">
        <f>'Нарххо 2024'!BM538</f>
        <v>0</v>
      </c>
      <c r="BN538" s="169">
        <f>'Нарххо 2024'!BN538</f>
        <v>18</v>
      </c>
    </row>
    <row r="539" spans="1:66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0</v>
      </c>
      <c r="BL539" s="135">
        <f>'Нарххо 2024'!BL539</f>
        <v>0</v>
      </c>
      <c r="BM539" s="135">
        <f>'Нарххо 2024'!BM539</f>
        <v>0</v>
      </c>
      <c r="BN539" s="169">
        <f>'Нарххо 2024'!BN539</f>
        <v>3</v>
      </c>
    </row>
    <row r="540" spans="1:66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0</v>
      </c>
      <c r="BL540" s="135">
        <f>'Нарххо 2024'!BL540</f>
        <v>0</v>
      </c>
      <c r="BM540" s="135">
        <f>'Нарххо 2024'!BM540</f>
        <v>0</v>
      </c>
      <c r="BN540" s="169">
        <f>'Нарххо 2024'!BN540</f>
        <v>2</v>
      </c>
    </row>
    <row r="541" spans="1:66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0</v>
      </c>
      <c r="BL541" s="135">
        <f>'Нарххо 2024'!BL541</f>
        <v>0</v>
      </c>
      <c r="BM541" s="135">
        <f>'Нарххо 2024'!BM541</f>
        <v>0</v>
      </c>
      <c r="BN541" s="169">
        <f>'Нарххо 2024'!BN541</f>
        <v>40</v>
      </c>
    </row>
    <row r="542" spans="1:66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0</v>
      </c>
      <c r="BL542" s="135">
        <f>'Нарххо 2024'!BL542</f>
        <v>0</v>
      </c>
      <c r="BM542" s="135">
        <f>'Нарххо 2024'!BM542</f>
        <v>0</v>
      </c>
      <c r="BN542" s="169">
        <f>'Нарххо 2024'!BN542</f>
        <v>7.8</v>
      </c>
    </row>
    <row r="543" spans="1:66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0</v>
      </c>
      <c r="BL543" s="135">
        <f>'Нарххо 2024'!BL543</f>
        <v>0</v>
      </c>
      <c r="BM543" s="135">
        <f>'Нарххо 2024'!BM543</f>
        <v>0</v>
      </c>
      <c r="BN543" s="169">
        <f>'Нарххо 2024'!BN543</f>
        <v>10.6</v>
      </c>
    </row>
    <row r="544" spans="1:66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0</v>
      </c>
      <c r="BL544" s="135">
        <f>'Нарххо 2024'!BL544</f>
        <v>0</v>
      </c>
      <c r="BM544" s="135">
        <f>'Нарххо 2024'!BM544</f>
        <v>0</v>
      </c>
      <c r="BN544" s="169">
        <f>'Нарххо 2024'!BN544</f>
        <v>10.8</v>
      </c>
    </row>
    <row r="545" spans="1:66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</row>
    <row r="546" spans="1:66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0</v>
      </c>
      <c r="BL546" s="135">
        <f>'Нарххо 2024'!BL546</f>
        <v>0</v>
      </c>
      <c r="BM546" s="135">
        <f>'Нарххо 2024'!BM546</f>
        <v>0</v>
      </c>
      <c r="BN546" s="169">
        <f>'Нарххо 2024'!BN546</f>
        <v>10.73</v>
      </c>
    </row>
    <row r="547" spans="1:66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0</v>
      </c>
      <c r="BL547" s="135">
        <f>'Нарххо 2024'!BL547</f>
        <v>0</v>
      </c>
      <c r="BM547" s="135">
        <f>'Нарххо 2024'!BM547</f>
        <v>0</v>
      </c>
      <c r="BN547" s="169">
        <f>'Нарххо 2024'!BN547</f>
        <v>10.82</v>
      </c>
    </row>
    <row r="548" spans="1:6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</row>
    <row r="549" spans="1:6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</row>
    <row r="550" spans="1:6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</row>
    <row r="551" spans="1:66" ht="18" x14ac:dyDescent="0.25">
      <c r="A551" s="285" t="s">
        <v>255</v>
      </c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85"/>
      <c r="AW551" s="285"/>
      <c r="AX551" s="285"/>
      <c r="AY551" s="285"/>
      <c r="AZ551" s="285"/>
      <c r="BA551" s="285"/>
      <c r="BB551" s="285"/>
      <c r="BC551" s="285"/>
      <c r="BD551" s="285"/>
      <c r="BE551" s="285"/>
      <c r="BF551" s="285"/>
      <c r="BG551" s="285"/>
      <c r="BH551" s="285"/>
      <c r="BI551" s="285"/>
      <c r="BJ551" s="285"/>
      <c r="BK551" s="285"/>
      <c r="BL551" s="285"/>
      <c r="BM551" s="285"/>
      <c r="BN551" s="285"/>
    </row>
    <row r="552" spans="1:66" x14ac:dyDescent="0.3">
      <c r="A552" s="212"/>
      <c r="B552" s="200"/>
      <c r="C552" s="282" t="s">
        <v>269</v>
      </c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  <c r="AC552" s="283"/>
      <c r="AD552" s="283"/>
      <c r="AE552" s="283"/>
      <c r="AF552" s="283"/>
      <c r="AG552" s="283"/>
      <c r="AH552" s="283"/>
      <c r="AI552" s="283"/>
      <c r="AJ552" s="283"/>
      <c r="AK552" s="283"/>
      <c r="AL552" s="283"/>
      <c r="AM552" s="283"/>
      <c r="AN552" s="283"/>
      <c r="AO552" s="283"/>
      <c r="AP552" s="283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4"/>
    </row>
    <row r="553" spans="1:66" ht="18.75" customHeight="1" x14ac:dyDescent="0.3">
      <c r="A553" s="218"/>
      <c r="B553" s="198"/>
      <c r="C553" s="349" t="s">
        <v>139</v>
      </c>
      <c r="D553" s="350"/>
      <c r="E553" s="350"/>
      <c r="F553" s="351"/>
      <c r="G553" s="348" t="s">
        <v>256</v>
      </c>
      <c r="H553" s="346" t="s">
        <v>139</v>
      </c>
      <c r="I553" s="347"/>
      <c r="J553" s="347"/>
      <c r="K553" s="352"/>
      <c r="L553" s="348" t="s">
        <v>256</v>
      </c>
      <c r="M553" s="346" t="s">
        <v>139</v>
      </c>
      <c r="N553" s="347"/>
      <c r="O553" s="347"/>
      <c r="P553" s="352"/>
      <c r="Q553" s="348" t="s">
        <v>256</v>
      </c>
      <c r="R553" s="346" t="s">
        <v>139</v>
      </c>
      <c r="S553" s="347"/>
      <c r="T553" s="347"/>
      <c r="U553" s="347"/>
      <c r="V553" s="352"/>
      <c r="W553" s="348" t="s">
        <v>256</v>
      </c>
      <c r="X553" s="346" t="s">
        <v>139</v>
      </c>
      <c r="Y553" s="347"/>
      <c r="Z553" s="347"/>
      <c r="AA553" s="352"/>
      <c r="AB553" s="348" t="s">
        <v>256</v>
      </c>
      <c r="AC553" s="346" t="s">
        <v>139</v>
      </c>
      <c r="AD553" s="347"/>
      <c r="AE553" s="347"/>
      <c r="AF553" s="352"/>
      <c r="AG553" s="348" t="s">
        <v>256</v>
      </c>
      <c r="AH553" s="346" t="s">
        <v>139</v>
      </c>
      <c r="AI553" s="347"/>
      <c r="AJ553" s="347"/>
      <c r="AK553" s="347"/>
      <c r="AL553" s="352"/>
      <c r="AM553" s="348" t="s">
        <v>256</v>
      </c>
      <c r="AN553" s="346" t="s">
        <v>139</v>
      </c>
      <c r="AO553" s="347"/>
      <c r="AP553" s="347"/>
      <c r="AQ553" s="352"/>
      <c r="AR553" s="348" t="s">
        <v>256</v>
      </c>
      <c r="AS553" s="346" t="s">
        <v>139</v>
      </c>
      <c r="AT553" s="347"/>
      <c r="AU553" s="347"/>
      <c r="AV553" s="347"/>
      <c r="AW553" s="256"/>
      <c r="AX553" s="348" t="s">
        <v>256</v>
      </c>
      <c r="AY553" s="346" t="s">
        <v>139</v>
      </c>
      <c r="AZ553" s="347"/>
      <c r="BA553" s="347"/>
      <c r="BB553" s="352"/>
      <c r="BC553" s="348" t="s">
        <v>256</v>
      </c>
      <c r="BD553" s="346" t="s">
        <v>139</v>
      </c>
      <c r="BE553" s="347"/>
      <c r="BF553" s="347"/>
      <c r="BG553" s="352"/>
      <c r="BH553" s="348" t="s">
        <v>256</v>
      </c>
      <c r="BI553" s="346" t="s">
        <v>139</v>
      </c>
      <c r="BJ553" s="347"/>
      <c r="BK553" s="347"/>
      <c r="BL553" s="352"/>
      <c r="BM553" s="266"/>
      <c r="BN553" s="348" t="s">
        <v>256</v>
      </c>
    </row>
    <row r="554" spans="1:66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3"/>
      <c r="H554" s="138" t="s">
        <v>141</v>
      </c>
      <c r="I554" s="138" t="s">
        <v>142</v>
      </c>
      <c r="J554" s="138" t="s">
        <v>143</v>
      </c>
      <c r="K554" s="138" t="s">
        <v>144</v>
      </c>
      <c r="L554" s="273"/>
      <c r="M554" s="138" t="s">
        <v>145</v>
      </c>
      <c r="N554" s="138" t="s">
        <v>146</v>
      </c>
      <c r="O554" s="138" t="s">
        <v>147</v>
      </c>
      <c r="P554" s="138" t="s">
        <v>148</v>
      </c>
      <c r="Q554" s="273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3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73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73"/>
    </row>
    <row r="555" spans="1:66" ht="18" x14ac:dyDescent="0.25">
      <c r="A555" s="274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</row>
    <row r="556" spans="1:66" ht="18" x14ac:dyDescent="0.25">
      <c r="A556" s="275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0</v>
      </c>
      <c r="BL556" s="135">
        <f>'Нарххо 2024'!BL556</f>
        <v>0</v>
      </c>
      <c r="BM556" s="135">
        <f>'Нарххо 2024'!BM556</f>
        <v>0</v>
      </c>
      <c r="BN556" s="169">
        <f>'Нарххо 2024'!BN556</f>
        <v>5</v>
      </c>
    </row>
    <row r="557" spans="1:66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0</v>
      </c>
      <c r="BL557" s="135">
        <f>'Нарххо 2024'!BL557</f>
        <v>0</v>
      </c>
      <c r="BM557" s="135">
        <f>'Нарххо 2024'!BM557</f>
        <v>0</v>
      </c>
      <c r="BN557" s="169">
        <f>'Нарххо 2024'!BN557</f>
        <v>3.5</v>
      </c>
    </row>
    <row r="558" spans="1:66" ht="18" x14ac:dyDescent="0.25">
      <c r="A558" s="274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</row>
    <row r="559" spans="1:66" ht="18" x14ac:dyDescent="0.25">
      <c r="A559" s="275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0</v>
      </c>
      <c r="BL559" s="135">
        <f>'Нарххо 2024'!BL559</f>
        <v>0</v>
      </c>
      <c r="BM559" s="135">
        <f>'Нарххо 2024'!BM559</f>
        <v>0</v>
      </c>
      <c r="BN559" s="169">
        <f>'Нарххо 2024'!BN559</f>
        <v>3</v>
      </c>
    </row>
    <row r="560" spans="1:66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0</v>
      </c>
      <c r="BL560" s="135">
        <f>'Нарххо 2024'!BL560</f>
        <v>0</v>
      </c>
      <c r="BM560" s="135">
        <f>'Нарххо 2024'!BM560</f>
        <v>0</v>
      </c>
      <c r="BN560" s="169">
        <f>'Нарххо 2024'!BN560</f>
        <v>2.15</v>
      </c>
    </row>
    <row r="561" spans="1:66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0</v>
      </c>
      <c r="BL561" s="135">
        <f>'Нарххо 2024'!BL561</f>
        <v>0</v>
      </c>
      <c r="BM561" s="135">
        <f>'Нарххо 2024'!BM561</f>
        <v>0</v>
      </c>
      <c r="BN561" s="169">
        <f>'Нарххо 2024'!BN561</f>
        <v>10.5</v>
      </c>
    </row>
    <row r="562" spans="1:66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0</v>
      </c>
      <c r="BL562" s="135">
        <f>'Нарххо 2024'!BL562</f>
        <v>0</v>
      </c>
      <c r="BM562" s="135">
        <f>'Нарххо 2024'!BM562</f>
        <v>0</v>
      </c>
      <c r="BN562" s="169">
        <f>'Нарххо 2024'!BN562</f>
        <v>11.5</v>
      </c>
    </row>
    <row r="563" spans="1:66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0</v>
      </c>
      <c r="BL563" s="135">
        <f>'Нарххо 2024'!BL563</f>
        <v>0</v>
      </c>
      <c r="BM563" s="135">
        <f>'Нарххо 2024'!BM563</f>
        <v>0</v>
      </c>
      <c r="BN563" s="169">
        <f>'Нарххо 2024'!BN563</f>
        <v>5</v>
      </c>
    </row>
    <row r="564" spans="1:66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0</v>
      </c>
      <c r="BL564" s="135">
        <f>'Нарххо 2024'!BL564</f>
        <v>0</v>
      </c>
      <c r="BM564" s="135">
        <f>'Нарххо 2024'!BM564</f>
        <v>0</v>
      </c>
      <c r="BN564" s="169">
        <f>'Нарххо 2024'!BN564</f>
        <v>12</v>
      </c>
    </row>
    <row r="565" spans="1:66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0</v>
      </c>
      <c r="BL565" s="135">
        <f>'Нарххо 2024'!BL565</f>
        <v>0</v>
      </c>
      <c r="BM565" s="135">
        <f>'Нарххо 2024'!BM565</f>
        <v>0</v>
      </c>
      <c r="BN565" s="169">
        <f>'Нарххо 2024'!BN565</f>
        <v>15.5</v>
      </c>
    </row>
    <row r="566" spans="1:66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0</v>
      </c>
      <c r="BL566" s="135">
        <f>'Нарххо 2024'!BL566</f>
        <v>0</v>
      </c>
      <c r="BM566" s="135">
        <f>'Нарххо 2024'!BM566</f>
        <v>0</v>
      </c>
      <c r="BN566" s="169">
        <f>'Нарххо 2024'!BN566</f>
        <v>17</v>
      </c>
    </row>
    <row r="567" spans="1:66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0</v>
      </c>
      <c r="BL567" s="135">
        <f>'Нарххо 2024'!BL567</f>
        <v>0</v>
      </c>
      <c r="BM567" s="135">
        <f>'Нарххо 2024'!BM567</f>
        <v>0</v>
      </c>
      <c r="BN567" s="169">
        <f>'Нарххо 2024'!BN567</f>
        <v>86.5</v>
      </c>
    </row>
    <row r="568" spans="1:66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0</v>
      </c>
      <c r="BL568" s="135">
        <f>'Нарххо 2024'!BL568</f>
        <v>0</v>
      </c>
      <c r="BM568" s="135">
        <f>'Нарххо 2024'!BM568</f>
        <v>0</v>
      </c>
      <c r="BN568" s="169">
        <f>'Нарххо 2024'!BN568</f>
        <v>90</v>
      </c>
    </row>
    <row r="569" spans="1:66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0</v>
      </c>
      <c r="BL569" s="135">
        <f>'Нарххо 2024'!BL569</f>
        <v>0</v>
      </c>
      <c r="BM569" s="135">
        <f>'Нарххо 2024'!BM569</f>
        <v>0</v>
      </c>
      <c r="BN569" s="169">
        <f>'Нарххо 2024'!BN569</f>
        <v>6</v>
      </c>
    </row>
    <row r="570" spans="1:66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0</v>
      </c>
      <c r="BL570" s="135">
        <f>'Нарххо 2024'!BL570</f>
        <v>0</v>
      </c>
      <c r="BM570" s="135">
        <f>'Нарххо 2024'!BM570</f>
        <v>0</v>
      </c>
      <c r="BN570" s="169">
        <f>'Нарххо 2024'!BN570</f>
        <v>11.6</v>
      </c>
    </row>
    <row r="571" spans="1:66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0</v>
      </c>
      <c r="BL571" s="135">
        <f>'Нарххо 2024'!BL571</f>
        <v>0</v>
      </c>
      <c r="BM571" s="135">
        <f>'Нарххо 2024'!BM571</f>
        <v>0</v>
      </c>
      <c r="BN571" s="169">
        <f>'Нарххо 2024'!BN571</f>
        <v>11</v>
      </c>
    </row>
    <row r="572" spans="1:66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0</v>
      </c>
      <c r="BL572" s="135">
        <f>'Нарххо 2024'!BL572</f>
        <v>0</v>
      </c>
      <c r="BM572" s="135">
        <f>'Нарххо 2024'!BM572</f>
        <v>0</v>
      </c>
      <c r="BN572" s="169">
        <f>'Нарххо 2024'!BN572</f>
        <v>50</v>
      </c>
    </row>
    <row r="573" spans="1:66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0</v>
      </c>
      <c r="BL573" s="135">
        <f>'Нарххо 2024'!BL573</f>
        <v>0</v>
      </c>
      <c r="BM573" s="135">
        <f>'Нарххо 2024'!BM573</f>
        <v>0</v>
      </c>
      <c r="BN573" s="169">
        <f>'Нарххо 2024'!BN573</f>
        <v>50</v>
      </c>
    </row>
    <row r="574" spans="1:66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0</v>
      </c>
      <c r="BL574" s="135">
        <f>'Нарххо 2024'!BL574</f>
        <v>0</v>
      </c>
      <c r="BM574" s="135">
        <f>'Нарххо 2024'!BM574</f>
        <v>0</v>
      </c>
      <c r="BN574" s="169">
        <f>'Нарххо 2024'!BN574</f>
        <v>5.0500000000000007</v>
      </c>
    </row>
    <row r="575" spans="1:66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0</v>
      </c>
      <c r="BL575" s="135">
        <f>'Нарххо 2024'!BL575</f>
        <v>0</v>
      </c>
      <c r="BM575" s="135">
        <f>'Нарххо 2024'!BM575</f>
        <v>0</v>
      </c>
      <c r="BN575" s="169">
        <f>'Нарххо 2024'!BN575</f>
        <v>4.4000000000000004</v>
      </c>
    </row>
    <row r="576" spans="1:66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0</v>
      </c>
      <c r="BL576" s="135">
        <f>'Нарххо 2024'!BL576</f>
        <v>0</v>
      </c>
      <c r="BM576" s="135">
        <f>'Нарххо 2024'!BM576</f>
        <v>0</v>
      </c>
      <c r="BN576" s="169">
        <f>'Нарххо 2024'!BN576</f>
        <v>3.5</v>
      </c>
    </row>
    <row r="577" spans="1:66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0</v>
      </c>
      <c r="BL577" s="135">
        <f>'Нарххо 2024'!BL577</f>
        <v>0</v>
      </c>
      <c r="BM577" s="135">
        <f>'Нарххо 2024'!BM577</f>
        <v>0</v>
      </c>
      <c r="BN577" s="169">
        <f>'Нарххо 2024'!BN577</f>
        <v>18</v>
      </c>
    </row>
    <row r="578" spans="1:66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0</v>
      </c>
      <c r="BL578" s="135">
        <f>'Нарххо 2024'!BL578</f>
        <v>0</v>
      </c>
      <c r="BM578" s="135">
        <f>'Нарххо 2024'!BM578</f>
        <v>0</v>
      </c>
      <c r="BN578" s="169">
        <f>'Нарххо 2024'!BN578</f>
        <v>17</v>
      </c>
    </row>
    <row r="579" spans="1:66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0</v>
      </c>
      <c r="BL579" s="135">
        <f>'Нарххо 2024'!BL579</f>
        <v>0</v>
      </c>
      <c r="BM579" s="135">
        <f>'Нарххо 2024'!BM579</f>
        <v>0</v>
      </c>
      <c r="BN579" s="169">
        <f>'Нарххо 2024'!BN579</f>
        <v>16</v>
      </c>
    </row>
    <row r="580" spans="1:66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0</v>
      </c>
      <c r="BL580" s="135">
        <f>'Нарххо 2024'!BL580</f>
        <v>0</v>
      </c>
      <c r="BM580" s="135">
        <f>'Нарххо 2024'!BM580</f>
        <v>0</v>
      </c>
      <c r="BN580" s="169">
        <f>'Нарххо 2024'!BN580</f>
        <v>5</v>
      </c>
    </row>
    <row r="581" spans="1:66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0</v>
      </c>
      <c r="BL581" s="135">
        <f>'Нарххо 2024'!BL581</f>
        <v>0</v>
      </c>
      <c r="BM581" s="135">
        <f>'Нарххо 2024'!BM581</f>
        <v>0</v>
      </c>
      <c r="BN581" s="169">
        <f>'Нарххо 2024'!BN581</f>
        <v>3.5</v>
      </c>
    </row>
    <row r="582" spans="1:66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0</v>
      </c>
      <c r="BL582" s="135">
        <f>'Нарххо 2024'!BL582</f>
        <v>0</v>
      </c>
      <c r="BM582" s="135">
        <f>'Нарххо 2024'!BM582</f>
        <v>0</v>
      </c>
      <c r="BN582" s="169">
        <f>'Нарххо 2024'!BN582</f>
        <v>40</v>
      </c>
    </row>
    <row r="583" spans="1:66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0</v>
      </c>
      <c r="BL583" s="135">
        <f>'Нарххо 2024'!BL583</f>
        <v>0</v>
      </c>
      <c r="BM583" s="135">
        <f>'Нарххо 2024'!BM583</f>
        <v>0</v>
      </c>
      <c r="BN583" s="169">
        <f>'Нарххо 2024'!BN583</f>
        <v>8.8500000000000014</v>
      </c>
    </row>
    <row r="584" spans="1:66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0</v>
      </c>
      <c r="BL584" s="135">
        <f>'Нарххо 2024'!BL584</f>
        <v>0</v>
      </c>
      <c r="BM584" s="135">
        <f>'Нарххо 2024'!BM584</f>
        <v>0</v>
      </c>
      <c r="BN584" s="169">
        <f>'Нарххо 2024'!BN584</f>
        <v>10.45</v>
      </c>
    </row>
    <row r="585" spans="1:66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0</v>
      </c>
      <c r="BL585" s="135">
        <f>'Нарххо 2024'!BL585</f>
        <v>0</v>
      </c>
      <c r="BM585" s="135">
        <f>'Нарххо 2024'!BM585</f>
        <v>0</v>
      </c>
      <c r="BN585" s="169">
        <f>'Нарххо 2024'!BN585</f>
        <v>10.5</v>
      </c>
    </row>
    <row r="586" spans="1:66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</row>
    <row r="587" spans="1:66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0</v>
      </c>
      <c r="BL587" s="135">
        <f>'Нарххо 2024'!BL587</f>
        <v>0</v>
      </c>
      <c r="BM587" s="135">
        <f>'Нарххо 2024'!BM587</f>
        <v>0</v>
      </c>
      <c r="BN587" s="169">
        <f>'Нарххо 2024'!BN587</f>
        <v>10.85</v>
      </c>
    </row>
    <row r="588" spans="1:66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0</v>
      </c>
      <c r="BL588" s="135">
        <f>'Нарххо 2024'!BL588</f>
        <v>0</v>
      </c>
      <c r="BM588" s="135">
        <f>'Нарххо 2024'!BM588</f>
        <v>0</v>
      </c>
      <c r="BN588" s="169">
        <f>'Нарххо 2024'!BN588</f>
        <v>10.95</v>
      </c>
    </row>
    <row r="589" spans="1:6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</row>
    <row r="590" spans="1:6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</row>
    <row r="591" spans="1:6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</row>
    <row r="592" spans="1:66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</row>
    <row r="593" spans="1:66" ht="18" x14ac:dyDescent="0.25">
      <c r="A593" s="285" t="s">
        <v>255</v>
      </c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285"/>
      <c r="AQ593" s="285"/>
      <c r="AR593" s="285"/>
      <c r="AS593" s="285"/>
      <c r="AT593" s="285"/>
      <c r="AU593" s="285"/>
      <c r="AV593" s="285"/>
      <c r="AW593" s="285"/>
      <c r="AX593" s="285"/>
      <c r="AY593" s="285"/>
      <c r="AZ593" s="285"/>
      <c r="BA593" s="285"/>
      <c r="BB593" s="285"/>
      <c r="BC593" s="285"/>
      <c r="BD593" s="285"/>
      <c r="BE593" s="285"/>
      <c r="BF593" s="285"/>
      <c r="BG593" s="285"/>
      <c r="BH593" s="285"/>
      <c r="BI593" s="285"/>
      <c r="BJ593" s="285"/>
      <c r="BK593" s="285"/>
      <c r="BL593" s="285"/>
      <c r="BM593" s="285"/>
      <c r="BN593" s="285"/>
    </row>
    <row r="594" spans="1:66" x14ac:dyDescent="0.3">
      <c r="A594" s="212"/>
      <c r="B594" s="200"/>
      <c r="C594" s="282" t="s">
        <v>270</v>
      </c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  <c r="AC594" s="283"/>
      <c r="AD594" s="283"/>
      <c r="AE594" s="283"/>
      <c r="AF594" s="283"/>
      <c r="AG594" s="283"/>
      <c r="AH594" s="283"/>
      <c r="AI594" s="283"/>
      <c r="AJ594" s="283"/>
      <c r="AK594" s="283"/>
      <c r="AL594" s="283"/>
      <c r="AM594" s="283"/>
      <c r="AN594" s="283"/>
      <c r="AO594" s="283"/>
      <c r="AP594" s="283"/>
      <c r="AQ594" s="283"/>
      <c r="AR594" s="283"/>
      <c r="AS594" s="283"/>
      <c r="AT594" s="283"/>
      <c r="AU594" s="283"/>
      <c r="AV594" s="283"/>
      <c r="AW594" s="283"/>
      <c r="AX594" s="283"/>
      <c r="AY594" s="283"/>
      <c r="AZ594" s="283"/>
      <c r="BA594" s="283"/>
      <c r="BB594" s="283"/>
      <c r="BC594" s="283"/>
      <c r="BD594" s="283"/>
      <c r="BE594" s="283"/>
      <c r="BF594" s="283"/>
      <c r="BG594" s="283"/>
      <c r="BH594" s="283"/>
      <c r="BI594" s="283"/>
      <c r="BJ594" s="283"/>
      <c r="BK594" s="283"/>
      <c r="BL594" s="283"/>
      <c r="BM594" s="283"/>
      <c r="BN594" s="284"/>
    </row>
    <row r="595" spans="1:66" ht="18.75" customHeight="1" x14ac:dyDescent="0.3">
      <c r="A595" s="218"/>
      <c r="B595" s="198"/>
      <c r="C595" s="349" t="s">
        <v>139</v>
      </c>
      <c r="D595" s="350"/>
      <c r="E595" s="350"/>
      <c r="F595" s="351"/>
      <c r="G595" s="348" t="s">
        <v>256</v>
      </c>
      <c r="H595" s="346" t="s">
        <v>139</v>
      </c>
      <c r="I595" s="347"/>
      <c r="J595" s="347"/>
      <c r="K595" s="352"/>
      <c r="L595" s="348" t="s">
        <v>256</v>
      </c>
      <c r="M595" s="346" t="s">
        <v>139</v>
      </c>
      <c r="N595" s="347"/>
      <c r="O595" s="347"/>
      <c r="P595" s="352"/>
      <c r="Q595" s="348" t="s">
        <v>256</v>
      </c>
      <c r="R595" s="346" t="s">
        <v>139</v>
      </c>
      <c r="S595" s="347"/>
      <c r="T595" s="347"/>
      <c r="U595" s="347"/>
      <c r="V595" s="352"/>
      <c r="W595" s="348" t="s">
        <v>256</v>
      </c>
      <c r="X595" s="346" t="s">
        <v>139</v>
      </c>
      <c r="Y595" s="347"/>
      <c r="Z595" s="347"/>
      <c r="AA595" s="352"/>
      <c r="AB595" s="348" t="s">
        <v>256</v>
      </c>
      <c r="AC595" s="346" t="s">
        <v>139</v>
      </c>
      <c r="AD595" s="347"/>
      <c r="AE595" s="347"/>
      <c r="AF595" s="352"/>
      <c r="AG595" s="348" t="s">
        <v>256</v>
      </c>
      <c r="AH595" s="346" t="s">
        <v>139</v>
      </c>
      <c r="AI595" s="347"/>
      <c r="AJ595" s="347"/>
      <c r="AK595" s="347"/>
      <c r="AL595" s="352"/>
      <c r="AM595" s="348" t="s">
        <v>256</v>
      </c>
      <c r="AN595" s="346" t="s">
        <v>139</v>
      </c>
      <c r="AO595" s="347"/>
      <c r="AP595" s="347"/>
      <c r="AQ595" s="352"/>
      <c r="AR595" s="348" t="s">
        <v>256</v>
      </c>
      <c r="AS595" s="346" t="s">
        <v>139</v>
      </c>
      <c r="AT595" s="347"/>
      <c r="AU595" s="347"/>
      <c r="AV595" s="347"/>
      <c r="AW595" s="256"/>
      <c r="AX595" s="348" t="s">
        <v>256</v>
      </c>
      <c r="AY595" s="346" t="s">
        <v>139</v>
      </c>
      <c r="AZ595" s="347"/>
      <c r="BA595" s="347"/>
      <c r="BB595" s="352"/>
      <c r="BC595" s="348" t="s">
        <v>256</v>
      </c>
      <c r="BD595" s="346" t="s">
        <v>139</v>
      </c>
      <c r="BE595" s="347"/>
      <c r="BF595" s="347"/>
      <c r="BG595" s="352"/>
      <c r="BH595" s="348" t="s">
        <v>256</v>
      </c>
      <c r="BI595" s="346" t="s">
        <v>139</v>
      </c>
      <c r="BJ595" s="347"/>
      <c r="BK595" s="347"/>
      <c r="BL595" s="352"/>
      <c r="BM595" s="266"/>
      <c r="BN595" s="348" t="s">
        <v>256</v>
      </c>
    </row>
    <row r="596" spans="1:66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3"/>
      <c r="H596" s="138" t="s">
        <v>141</v>
      </c>
      <c r="I596" s="138" t="s">
        <v>142</v>
      </c>
      <c r="J596" s="138" t="s">
        <v>143</v>
      </c>
      <c r="K596" s="138" t="s">
        <v>144</v>
      </c>
      <c r="L596" s="273"/>
      <c r="M596" s="138" t="s">
        <v>145</v>
      </c>
      <c r="N596" s="138" t="s">
        <v>146</v>
      </c>
      <c r="O596" s="138" t="s">
        <v>147</v>
      </c>
      <c r="P596" s="138" t="s">
        <v>148</v>
      </c>
      <c r="Q596" s="273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3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73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73"/>
    </row>
    <row r="597" spans="1:66" ht="18" x14ac:dyDescent="0.25">
      <c r="A597" s="274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</row>
    <row r="598" spans="1:66" ht="18" x14ac:dyDescent="0.25">
      <c r="A598" s="275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0</v>
      </c>
      <c r="BL598" s="135">
        <f>'Нарххо 2024'!BL598</f>
        <v>0</v>
      </c>
      <c r="BM598" s="135">
        <f>'Нарххо 2024'!BM598</f>
        <v>0</v>
      </c>
      <c r="BN598" s="169">
        <f>'Нарххо 2024'!BN598</f>
        <v>5.0999999999999996</v>
      </c>
    </row>
    <row r="599" spans="1:66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0</v>
      </c>
      <c r="BL599" s="135">
        <f>'Нарххо 2024'!BL599</f>
        <v>0</v>
      </c>
      <c r="BM599" s="135">
        <f>'Нарххо 2024'!BM599</f>
        <v>0</v>
      </c>
      <c r="BN599" s="169">
        <f>'Нарххо 2024'!BN599</f>
        <v>4</v>
      </c>
    </row>
    <row r="600" spans="1:66" ht="18" x14ac:dyDescent="0.25">
      <c r="A600" s="274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</row>
    <row r="601" spans="1:66" ht="18" x14ac:dyDescent="0.25">
      <c r="A601" s="275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0</v>
      </c>
      <c r="BL601" s="135">
        <f>'Нарххо 2024'!BL601</f>
        <v>0</v>
      </c>
      <c r="BM601" s="135">
        <f>'Нарххо 2024'!BM601</f>
        <v>0</v>
      </c>
      <c r="BN601" s="169">
        <f>'Нарххо 2024'!BN601</f>
        <v>2.6</v>
      </c>
    </row>
    <row r="602" spans="1:66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0</v>
      </c>
      <c r="BL602" s="135">
        <f>'Нарххо 2024'!BL602</f>
        <v>0</v>
      </c>
      <c r="BM602" s="135">
        <f>'Нарххо 2024'!BM602</f>
        <v>0</v>
      </c>
      <c r="BN602" s="169">
        <f>'Нарххо 2024'!BN602</f>
        <v>2.6</v>
      </c>
    </row>
    <row r="603" spans="1:66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0</v>
      </c>
      <c r="BL603" s="135">
        <f>'Нарххо 2024'!BL603</f>
        <v>0</v>
      </c>
      <c r="BM603" s="135">
        <f>'Нарххо 2024'!BM603</f>
        <v>0</v>
      </c>
      <c r="BN603" s="169">
        <f>'Нарххо 2024'!BN603</f>
        <v>11.5</v>
      </c>
    </row>
    <row r="604" spans="1:66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0</v>
      </c>
      <c r="BL604" s="135">
        <f>'Нарххо 2024'!BL604</f>
        <v>0</v>
      </c>
      <c r="BM604" s="135">
        <f>'Нарххо 2024'!BM604</f>
        <v>0</v>
      </c>
      <c r="BN604" s="169">
        <f>'Нарххо 2024'!BN604</f>
        <v>10.5</v>
      </c>
    </row>
    <row r="605" spans="1:66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0</v>
      </c>
      <c r="BL605" s="135">
        <f>'Нарххо 2024'!BL605</f>
        <v>0</v>
      </c>
      <c r="BM605" s="135">
        <f>'Нарххо 2024'!BM605</f>
        <v>0</v>
      </c>
      <c r="BN605" s="169">
        <f>'Нарххо 2024'!BN605</f>
        <v>5</v>
      </c>
    </row>
    <row r="606" spans="1:66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0</v>
      </c>
      <c r="BL606" s="135">
        <f>'Нарххо 2024'!BL606</f>
        <v>0</v>
      </c>
      <c r="BM606" s="135">
        <f>'Нарххо 2024'!BM606</f>
        <v>0</v>
      </c>
      <c r="BN606" s="169">
        <f>'Нарххо 2024'!BN606</f>
        <v>13</v>
      </c>
    </row>
    <row r="607" spans="1:66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0</v>
      </c>
      <c r="BL607" s="135">
        <f>'Нарххо 2024'!BL607</f>
        <v>0</v>
      </c>
      <c r="BM607" s="135">
        <f>'Нарххо 2024'!BM607</f>
        <v>0</v>
      </c>
      <c r="BN607" s="169">
        <f>'Нарххо 2024'!BN607</f>
        <v>14</v>
      </c>
    </row>
    <row r="608" spans="1:66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0</v>
      </c>
      <c r="BL608" s="135">
        <f>'Нарххо 2024'!BL608</f>
        <v>0</v>
      </c>
      <c r="BM608" s="135">
        <f>'Нарххо 2024'!BM608</f>
        <v>0</v>
      </c>
      <c r="BN608" s="169">
        <f>'Нарххо 2024'!BN608</f>
        <v>16</v>
      </c>
    </row>
    <row r="609" spans="1:66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0</v>
      </c>
      <c r="BL609" s="135">
        <f>'Нарххо 2024'!BL609</f>
        <v>0</v>
      </c>
      <c r="BM609" s="135">
        <f>'Нарххо 2024'!BM609</f>
        <v>0</v>
      </c>
      <c r="BN609" s="169">
        <f>'Нарххо 2024'!BN609</f>
        <v>85</v>
      </c>
    </row>
    <row r="610" spans="1:66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0</v>
      </c>
      <c r="BL610" s="135">
        <f>'Нарххо 2024'!BL610</f>
        <v>0</v>
      </c>
      <c r="BM610" s="135">
        <f>'Нарххо 2024'!BM610</f>
        <v>0</v>
      </c>
      <c r="BN610" s="169">
        <f>'Нарххо 2024'!BN610</f>
        <v>90</v>
      </c>
    </row>
    <row r="611" spans="1:66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0</v>
      </c>
      <c r="BL611" s="135">
        <f>'Нарххо 2024'!BL611</f>
        <v>0</v>
      </c>
      <c r="BM611" s="135">
        <f>'Нарххо 2024'!BM611</f>
        <v>0</v>
      </c>
      <c r="BN611" s="169">
        <f>'Нарххо 2024'!BN611</f>
        <v>5</v>
      </c>
    </row>
    <row r="612" spans="1:66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0</v>
      </c>
      <c r="BL612" s="135">
        <f>'Нарххо 2024'!BL612</f>
        <v>0</v>
      </c>
      <c r="BM612" s="135">
        <f>'Нарххо 2024'!BM612</f>
        <v>0</v>
      </c>
      <c r="BN612" s="169">
        <f>'Нарххо 2024'!BN612</f>
        <v>12</v>
      </c>
    </row>
    <row r="613" spans="1:66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0</v>
      </c>
      <c r="BL613" s="135">
        <f>'Нарххо 2024'!BL613</f>
        <v>0</v>
      </c>
      <c r="BM613" s="135">
        <f>'Нарххо 2024'!BM613</f>
        <v>0</v>
      </c>
      <c r="BN613" s="169">
        <f>'Нарххо 2024'!BN613</f>
        <v>11</v>
      </c>
    </row>
    <row r="614" spans="1:66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0</v>
      </c>
      <c r="BL614" s="135">
        <f>'Нарххо 2024'!BL614</f>
        <v>0</v>
      </c>
      <c r="BM614" s="135">
        <f>'Нарххо 2024'!BM614</f>
        <v>0</v>
      </c>
      <c r="BN614" s="169">
        <f>'Нарххо 2024'!BN614</f>
        <v>45</v>
      </c>
    </row>
    <row r="615" spans="1:66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0</v>
      </c>
      <c r="BL615" s="135">
        <f>'Нарххо 2024'!BL615</f>
        <v>0</v>
      </c>
      <c r="BM615" s="135">
        <f>'Нарххо 2024'!BM615</f>
        <v>0</v>
      </c>
      <c r="BN615" s="169">
        <f>'Нарххо 2024'!BN615</f>
        <v>45</v>
      </c>
    </row>
    <row r="616" spans="1:66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0</v>
      </c>
      <c r="BL616" s="135">
        <f>'Нарххо 2024'!BL616</f>
        <v>0</v>
      </c>
      <c r="BM616" s="135">
        <f>'Нарххо 2024'!BM616</f>
        <v>0</v>
      </c>
      <c r="BN616" s="169">
        <f>'Нарххо 2024'!BN616</f>
        <v>5.5</v>
      </c>
    </row>
    <row r="617" spans="1:66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0</v>
      </c>
      <c r="BL617" s="135">
        <f>'Нарххо 2024'!BL617</f>
        <v>0</v>
      </c>
      <c r="BM617" s="135">
        <f>'Нарххо 2024'!BM617</f>
        <v>0</v>
      </c>
      <c r="BN617" s="169">
        <f>'Нарххо 2024'!BN617</f>
        <v>4.7</v>
      </c>
    </row>
    <row r="618" spans="1:66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0</v>
      </c>
      <c r="BL618" s="135">
        <f>'Нарххо 2024'!BL618</f>
        <v>0</v>
      </c>
      <c r="BM618" s="135">
        <f>'Нарххо 2024'!BM618</f>
        <v>0</v>
      </c>
      <c r="BN618" s="169">
        <f>'Нарххо 2024'!BN618</f>
        <v>3</v>
      </c>
    </row>
    <row r="619" spans="1:66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0</v>
      </c>
      <c r="BL619" s="135">
        <f>'Нарххо 2024'!BL619</f>
        <v>0</v>
      </c>
      <c r="BM619" s="135">
        <f>'Нарххо 2024'!BM619</f>
        <v>0</v>
      </c>
      <c r="BN619" s="169">
        <f>'Нарххо 2024'!BN619</f>
        <v>16</v>
      </c>
    </row>
    <row r="620" spans="1:66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0</v>
      </c>
      <c r="BL620" s="135">
        <f>'Нарххо 2024'!BL620</f>
        <v>0</v>
      </c>
      <c r="BM620" s="135">
        <f>'Нарххо 2024'!BM620</f>
        <v>0</v>
      </c>
      <c r="BN620" s="169">
        <f>'Нарххо 2024'!BN620</f>
        <v>18</v>
      </c>
    </row>
    <row r="621" spans="1:66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0</v>
      </c>
      <c r="BL621" s="135">
        <f>'Нарххо 2024'!BL621</f>
        <v>0</v>
      </c>
      <c r="BM621" s="135">
        <f>'Нарххо 2024'!BM621</f>
        <v>0</v>
      </c>
      <c r="BN621" s="169">
        <f>'Нарххо 2024'!BN621</f>
        <v>15</v>
      </c>
    </row>
    <row r="622" spans="1:66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0</v>
      </c>
      <c r="BL622" s="135">
        <f>'Нарххо 2024'!BL622</f>
        <v>0</v>
      </c>
      <c r="BM622" s="135">
        <f>'Нарххо 2024'!BM622</f>
        <v>0</v>
      </c>
      <c r="BN622" s="169">
        <f>'Нарххо 2024'!BN622</f>
        <v>5</v>
      </c>
    </row>
    <row r="623" spans="1:66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0</v>
      </c>
      <c r="BL623" s="135">
        <f>'Нарххо 2024'!BL623</f>
        <v>0</v>
      </c>
      <c r="BM623" s="135">
        <f>'Нарххо 2024'!BM623</f>
        <v>0</v>
      </c>
      <c r="BN623" s="169">
        <f>'Нарххо 2024'!BN623</f>
        <v>2.5</v>
      </c>
    </row>
    <row r="624" spans="1:66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0</v>
      </c>
      <c r="BL624" s="135">
        <f>'Нарххо 2024'!BL624</f>
        <v>0</v>
      </c>
      <c r="BM624" s="135">
        <f>'Нарххо 2024'!BM624</f>
        <v>0</v>
      </c>
      <c r="BN624" s="169">
        <f>'Нарххо 2024'!BN624</f>
        <v>40</v>
      </c>
    </row>
    <row r="625" spans="1:66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0</v>
      </c>
      <c r="BL625" s="135">
        <f>'Нарххо 2024'!BL625</f>
        <v>0</v>
      </c>
      <c r="BM625" s="135">
        <f>'Нарххо 2024'!BM625</f>
        <v>0</v>
      </c>
      <c r="BN625" s="169">
        <f>'Нарххо 2024'!BN625</f>
        <v>9</v>
      </c>
    </row>
    <row r="626" spans="1:66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0</v>
      </c>
      <c r="BL626" s="135">
        <f>'Нарххо 2024'!BL626</f>
        <v>0</v>
      </c>
      <c r="BM626" s="135">
        <f>'Нарххо 2024'!BM626</f>
        <v>0</v>
      </c>
      <c r="BN626" s="169">
        <f>'Нарххо 2024'!BN626</f>
        <v>10.35</v>
      </c>
    </row>
    <row r="627" spans="1:66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0</v>
      </c>
      <c r="BL627" s="135">
        <f>'Нарххо 2024'!BL627</f>
        <v>0</v>
      </c>
      <c r="BM627" s="135">
        <f>'Нарххо 2024'!BM627</f>
        <v>0</v>
      </c>
      <c r="BN627" s="169">
        <f>'Нарххо 2024'!BN627</f>
        <v>10.3</v>
      </c>
    </row>
    <row r="628" spans="1:66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</row>
    <row r="629" spans="1:66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0</v>
      </c>
      <c r="BL629" s="135">
        <f>'Нарххо 2024'!BL629</f>
        <v>0</v>
      </c>
      <c r="BM629" s="135">
        <f>'Нарххо 2024'!BM629</f>
        <v>0</v>
      </c>
      <c r="BN629" s="169">
        <f>'Нарххо 2024'!BN629</f>
        <v>10.85</v>
      </c>
    </row>
    <row r="630" spans="1:66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0</v>
      </c>
      <c r="BL630" s="135">
        <f>'Нарххо 2024'!BL630</f>
        <v>0</v>
      </c>
      <c r="BM630" s="135">
        <f>'Нарххо 2024'!BM630</f>
        <v>0</v>
      </c>
      <c r="BN630" s="169">
        <f>'Нарххо 2024'!BN630</f>
        <v>10.95</v>
      </c>
    </row>
    <row r="631" spans="1:6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</row>
    <row r="632" spans="1:6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</row>
    <row r="633" spans="1:6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</row>
    <row r="634" spans="1:66" ht="18" x14ac:dyDescent="0.25">
      <c r="A634" s="285" t="s">
        <v>255</v>
      </c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285"/>
      <c r="AM634" s="285"/>
      <c r="AN634" s="285"/>
      <c r="AO634" s="285"/>
      <c r="AP634" s="285"/>
      <c r="AQ634" s="285"/>
      <c r="AR634" s="285"/>
      <c r="AS634" s="285"/>
      <c r="AT634" s="285"/>
      <c r="AU634" s="285"/>
      <c r="AV634" s="285"/>
      <c r="AW634" s="285"/>
      <c r="AX634" s="285"/>
      <c r="AY634" s="285"/>
      <c r="AZ634" s="285"/>
      <c r="BA634" s="285"/>
      <c r="BB634" s="285"/>
      <c r="BC634" s="285"/>
      <c r="BD634" s="285"/>
      <c r="BE634" s="285"/>
      <c r="BF634" s="285"/>
      <c r="BG634" s="285"/>
      <c r="BH634" s="285"/>
      <c r="BI634" s="285"/>
      <c r="BJ634" s="285"/>
      <c r="BK634" s="285"/>
      <c r="BL634" s="285"/>
      <c r="BM634" s="285"/>
      <c r="BN634" s="285"/>
    </row>
    <row r="635" spans="1:66" x14ac:dyDescent="0.3">
      <c r="A635" s="212"/>
      <c r="B635" s="200"/>
      <c r="C635" s="282" t="s">
        <v>271</v>
      </c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  <c r="AC635" s="283"/>
      <c r="AD635" s="283"/>
      <c r="AE635" s="283"/>
      <c r="AF635" s="283"/>
      <c r="AG635" s="283"/>
      <c r="AH635" s="283"/>
      <c r="AI635" s="283"/>
      <c r="AJ635" s="283"/>
      <c r="AK635" s="283"/>
      <c r="AL635" s="283"/>
      <c r="AM635" s="283"/>
      <c r="AN635" s="283"/>
      <c r="AO635" s="283"/>
      <c r="AP635" s="283"/>
      <c r="AQ635" s="283"/>
      <c r="AR635" s="283"/>
      <c r="AS635" s="283"/>
      <c r="AT635" s="283"/>
      <c r="AU635" s="283"/>
      <c r="AV635" s="283"/>
      <c r="AW635" s="283"/>
      <c r="AX635" s="283"/>
      <c r="AY635" s="283"/>
      <c r="AZ635" s="283"/>
      <c r="BA635" s="283"/>
      <c r="BB635" s="283"/>
      <c r="BC635" s="283"/>
      <c r="BD635" s="283"/>
      <c r="BE635" s="283"/>
      <c r="BF635" s="283"/>
      <c r="BG635" s="283"/>
      <c r="BH635" s="283"/>
      <c r="BI635" s="283"/>
      <c r="BJ635" s="283"/>
      <c r="BK635" s="283"/>
      <c r="BL635" s="283"/>
      <c r="BM635" s="283"/>
      <c r="BN635" s="284"/>
    </row>
    <row r="636" spans="1:66" ht="18.75" customHeight="1" x14ac:dyDescent="0.3">
      <c r="A636" s="218"/>
      <c r="B636" s="198"/>
      <c r="C636" s="349" t="s">
        <v>139</v>
      </c>
      <c r="D636" s="350"/>
      <c r="E636" s="350"/>
      <c r="F636" s="351"/>
      <c r="G636" s="348" t="s">
        <v>256</v>
      </c>
      <c r="H636" s="346" t="s">
        <v>139</v>
      </c>
      <c r="I636" s="347"/>
      <c r="J636" s="347"/>
      <c r="K636" s="352"/>
      <c r="L636" s="348" t="s">
        <v>256</v>
      </c>
      <c r="M636" s="346" t="s">
        <v>139</v>
      </c>
      <c r="N636" s="347"/>
      <c r="O636" s="347"/>
      <c r="P636" s="352"/>
      <c r="Q636" s="348" t="s">
        <v>256</v>
      </c>
      <c r="R636" s="346" t="s">
        <v>139</v>
      </c>
      <c r="S636" s="347"/>
      <c r="T636" s="347"/>
      <c r="U636" s="347"/>
      <c r="V636" s="352"/>
      <c r="W636" s="348" t="s">
        <v>256</v>
      </c>
      <c r="X636" s="346" t="s">
        <v>139</v>
      </c>
      <c r="Y636" s="347"/>
      <c r="Z636" s="347"/>
      <c r="AA636" s="352"/>
      <c r="AB636" s="348" t="s">
        <v>256</v>
      </c>
      <c r="AC636" s="346" t="s">
        <v>139</v>
      </c>
      <c r="AD636" s="347"/>
      <c r="AE636" s="347"/>
      <c r="AF636" s="352"/>
      <c r="AG636" s="348" t="s">
        <v>256</v>
      </c>
      <c r="AH636" s="346" t="s">
        <v>139</v>
      </c>
      <c r="AI636" s="347"/>
      <c r="AJ636" s="347"/>
      <c r="AK636" s="347"/>
      <c r="AL636" s="352"/>
      <c r="AM636" s="348" t="s">
        <v>256</v>
      </c>
      <c r="AN636" s="346" t="s">
        <v>139</v>
      </c>
      <c r="AO636" s="347"/>
      <c r="AP636" s="347"/>
      <c r="AQ636" s="352"/>
      <c r="AR636" s="348" t="s">
        <v>256</v>
      </c>
      <c r="AS636" s="346" t="s">
        <v>139</v>
      </c>
      <c r="AT636" s="347"/>
      <c r="AU636" s="347"/>
      <c r="AV636" s="347"/>
      <c r="AW636" s="256"/>
      <c r="AX636" s="348" t="s">
        <v>256</v>
      </c>
      <c r="AY636" s="346" t="s">
        <v>139</v>
      </c>
      <c r="AZ636" s="347"/>
      <c r="BA636" s="347"/>
      <c r="BB636" s="352"/>
      <c r="BC636" s="348" t="s">
        <v>256</v>
      </c>
      <c r="BD636" s="346" t="s">
        <v>139</v>
      </c>
      <c r="BE636" s="347"/>
      <c r="BF636" s="347"/>
      <c r="BG636" s="352"/>
      <c r="BH636" s="348" t="s">
        <v>256</v>
      </c>
      <c r="BI636" s="346" t="s">
        <v>139</v>
      </c>
      <c r="BJ636" s="347"/>
      <c r="BK636" s="347"/>
      <c r="BL636" s="352"/>
      <c r="BM636" s="266"/>
      <c r="BN636" s="348" t="s">
        <v>256</v>
      </c>
    </row>
    <row r="637" spans="1:66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3"/>
      <c r="H637" s="138" t="s">
        <v>141</v>
      </c>
      <c r="I637" s="138" t="s">
        <v>142</v>
      </c>
      <c r="J637" s="138" t="s">
        <v>143</v>
      </c>
      <c r="K637" s="138" t="s">
        <v>144</v>
      </c>
      <c r="L637" s="273"/>
      <c r="M637" s="138" t="s">
        <v>145</v>
      </c>
      <c r="N637" s="138" t="s">
        <v>146</v>
      </c>
      <c r="O637" s="138" t="s">
        <v>147</v>
      </c>
      <c r="P637" s="138" t="s">
        <v>148</v>
      </c>
      <c r="Q637" s="273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3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73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73"/>
    </row>
    <row r="638" spans="1:66" ht="18" x14ac:dyDescent="0.25">
      <c r="A638" s="274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</row>
    <row r="639" spans="1:66" ht="18" x14ac:dyDescent="0.25">
      <c r="A639" s="275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0</v>
      </c>
      <c r="BL639" s="135">
        <f>'Нарххо 2024'!BL639</f>
        <v>0</v>
      </c>
      <c r="BM639" s="135">
        <f>'Нарххо 2024'!BM639</f>
        <v>0</v>
      </c>
      <c r="BN639" s="169">
        <f>'Нарххо 2024'!BN639</f>
        <v>5.0999999999999996</v>
      </c>
    </row>
    <row r="640" spans="1:66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0</v>
      </c>
      <c r="BL640" s="135">
        <f>'Нарххо 2024'!BL640</f>
        <v>0</v>
      </c>
      <c r="BM640" s="135">
        <f>'Нарххо 2024'!BM640</f>
        <v>0</v>
      </c>
      <c r="BN640" s="169">
        <f>'Нарххо 2024'!BN640</f>
        <v>4</v>
      </c>
    </row>
    <row r="641" spans="1:66" ht="18" x14ac:dyDescent="0.25">
      <c r="A641" s="274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</row>
    <row r="642" spans="1:66" ht="18" x14ac:dyDescent="0.25">
      <c r="A642" s="275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0</v>
      </c>
      <c r="BL642" s="135">
        <f>'Нарххо 2024'!BL642</f>
        <v>0</v>
      </c>
      <c r="BM642" s="135">
        <f>'Нарххо 2024'!BM642</f>
        <v>0</v>
      </c>
      <c r="BN642" s="169">
        <f>'Нарххо 2024'!BN642</f>
        <v>3</v>
      </c>
    </row>
    <row r="643" spans="1:66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0</v>
      </c>
      <c r="BL643" s="135">
        <f>'Нарххо 2024'!BL643</f>
        <v>0</v>
      </c>
      <c r="BM643" s="135">
        <f>'Нарххо 2024'!BM643</f>
        <v>0</v>
      </c>
      <c r="BN643" s="169">
        <f>'Нарххо 2024'!BN643</f>
        <v>2.5</v>
      </c>
    </row>
    <row r="644" spans="1:66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0</v>
      </c>
      <c r="BL644" s="135">
        <f>'Нарххо 2024'!BL644</f>
        <v>0</v>
      </c>
      <c r="BM644" s="135">
        <f>'Нарххо 2024'!BM644</f>
        <v>0</v>
      </c>
      <c r="BN644" s="169">
        <f>'Нарххо 2024'!BN644</f>
        <v>10</v>
      </c>
    </row>
    <row r="645" spans="1:66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0</v>
      </c>
      <c r="BL645" s="135">
        <f>'Нарххо 2024'!BL645</f>
        <v>0</v>
      </c>
      <c r="BM645" s="135">
        <f>'Нарххо 2024'!BM645</f>
        <v>0</v>
      </c>
      <c r="BN645" s="169">
        <f>'Нарххо 2024'!BN645</f>
        <v>10</v>
      </c>
    </row>
    <row r="646" spans="1:66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0</v>
      </c>
      <c r="BL646" s="135">
        <f>'Нарххо 2024'!BL646</f>
        <v>0</v>
      </c>
      <c r="BM646" s="135">
        <f>'Нарххо 2024'!BM646</f>
        <v>0</v>
      </c>
      <c r="BN646" s="169">
        <f>'Нарххо 2024'!BN646</f>
        <v>7</v>
      </c>
    </row>
    <row r="647" spans="1:66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0</v>
      </c>
      <c r="BL647" s="135">
        <f>'Нарххо 2024'!BL647</f>
        <v>0</v>
      </c>
      <c r="BM647" s="135">
        <f>'Нарххо 2024'!BM647</f>
        <v>0</v>
      </c>
      <c r="BN647" s="169">
        <f>'Нарххо 2024'!BN647</f>
        <v>12</v>
      </c>
    </row>
    <row r="648" spans="1:66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0</v>
      </c>
      <c r="BL648" s="135">
        <f>'Нарххо 2024'!BL648</f>
        <v>0</v>
      </c>
      <c r="BM648" s="135">
        <f>'Нарххо 2024'!BM648</f>
        <v>0</v>
      </c>
      <c r="BN648" s="169">
        <f>'Нарххо 2024'!BN648</f>
        <v>16</v>
      </c>
    </row>
    <row r="649" spans="1:66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0</v>
      </c>
      <c r="BL649" s="135">
        <f>'Нарххо 2024'!BL649</f>
        <v>0</v>
      </c>
      <c r="BM649" s="135">
        <f>'Нарххо 2024'!BM649</f>
        <v>0</v>
      </c>
      <c r="BN649" s="169">
        <f>'Нарххо 2024'!BN649</f>
        <v>16.5</v>
      </c>
    </row>
    <row r="650" spans="1:66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0</v>
      </c>
      <c r="BL650" s="135">
        <f>'Нарххо 2024'!BL650</f>
        <v>0</v>
      </c>
      <c r="BM650" s="135">
        <f>'Нарххо 2024'!BM650</f>
        <v>0</v>
      </c>
      <c r="BN650" s="169">
        <f>'Нарххо 2024'!BN650</f>
        <v>80</v>
      </c>
    </row>
    <row r="651" spans="1:66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0</v>
      </c>
      <c r="BL651" s="135">
        <f>'Нарххо 2024'!BL651</f>
        <v>0</v>
      </c>
      <c r="BM651" s="135">
        <f>'Нарххо 2024'!BM651</f>
        <v>0</v>
      </c>
      <c r="BN651" s="169">
        <f>'Нарххо 2024'!BN651</f>
        <v>85</v>
      </c>
    </row>
    <row r="652" spans="1:66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0</v>
      </c>
      <c r="BL652" s="135">
        <f>'Нарххо 2024'!BL652</f>
        <v>0</v>
      </c>
      <c r="BM652" s="135">
        <f>'Нарххо 2024'!BM652</f>
        <v>0</v>
      </c>
      <c r="BN652" s="169">
        <f>'Нарххо 2024'!BN652</f>
        <v>6.6</v>
      </c>
    </row>
    <row r="653" spans="1:66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0</v>
      </c>
      <c r="BL653" s="135">
        <f>'Нарххо 2024'!BL653</f>
        <v>0</v>
      </c>
      <c r="BM653" s="135">
        <f>'Нарххо 2024'!BM653</f>
        <v>0</v>
      </c>
      <c r="BN653" s="169">
        <f>'Нарххо 2024'!BN653</f>
        <v>11.3</v>
      </c>
    </row>
    <row r="654" spans="1:66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0</v>
      </c>
      <c r="BL654" s="135">
        <f>'Нарххо 2024'!BL654</f>
        <v>0</v>
      </c>
      <c r="BM654" s="135">
        <f>'Нарххо 2024'!BM654</f>
        <v>0</v>
      </c>
      <c r="BN654" s="169">
        <f>'Нарххо 2024'!BN654</f>
        <v>11.5</v>
      </c>
    </row>
    <row r="655" spans="1:66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0</v>
      </c>
      <c r="BL655" s="135">
        <f>'Нарххо 2024'!BL655</f>
        <v>0</v>
      </c>
      <c r="BM655" s="135">
        <f>'Нарххо 2024'!BM655</f>
        <v>0</v>
      </c>
      <c r="BN655" s="169">
        <f>'Нарххо 2024'!BN655</f>
        <v>40</v>
      </c>
    </row>
    <row r="656" spans="1:66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0</v>
      </c>
      <c r="BL656" s="135">
        <f>'Нарххо 2024'!BL656</f>
        <v>0</v>
      </c>
      <c r="BM656" s="135">
        <f>'Нарххо 2024'!BM656</f>
        <v>0</v>
      </c>
      <c r="BN656" s="169">
        <f>'Нарххо 2024'!BN656</f>
        <v>45</v>
      </c>
    </row>
    <row r="657" spans="1:66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0</v>
      </c>
      <c r="BL657" s="135">
        <f>'Нарххо 2024'!BL657</f>
        <v>0</v>
      </c>
      <c r="BM657" s="135">
        <f>'Нарххо 2024'!BM657</f>
        <v>0</v>
      </c>
      <c r="BN657" s="169">
        <f>'Нарххо 2024'!BN657</f>
        <v>5.4</v>
      </c>
    </row>
    <row r="658" spans="1:66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0</v>
      </c>
      <c r="BL658" s="135">
        <f>'Нарххо 2024'!BL658</f>
        <v>0</v>
      </c>
      <c r="BM658" s="135">
        <f>'Нарххо 2024'!BM658</f>
        <v>0</v>
      </c>
      <c r="BN658" s="169">
        <f>'Нарххо 2024'!BN658</f>
        <v>4.4000000000000004</v>
      </c>
    </row>
    <row r="659" spans="1:66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0</v>
      </c>
      <c r="BL659" s="135">
        <f>'Нарххо 2024'!BL659</f>
        <v>0</v>
      </c>
      <c r="BM659" s="135">
        <f>'Нарххо 2024'!BM659</f>
        <v>0</v>
      </c>
      <c r="BN659" s="169">
        <f>'Нарххо 2024'!BN659</f>
        <v>3</v>
      </c>
    </row>
    <row r="660" spans="1:66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0</v>
      </c>
      <c r="BL660" s="135">
        <f>'Нарххо 2024'!BL660</f>
        <v>0</v>
      </c>
      <c r="BM660" s="135">
        <f>'Нарххо 2024'!BM660</f>
        <v>0</v>
      </c>
      <c r="BN660" s="169">
        <f>'Нарххо 2024'!BN660</f>
        <v>22</v>
      </c>
    </row>
    <row r="661" spans="1:66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0</v>
      </c>
      <c r="BL661" s="135">
        <f>'Нарххо 2024'!BL661</f>
        <v>0</v>
      </c>
      <c r="BM661" s="135">
        <f>'Нарххо 2024'!BM661</f>
        <v>0</v>
      </c>
      <c r="BN661" s="169">
        <f>'Нарххо 2024'!BN661</f>
        <v>20</v>
      </c>
    </row>
    <row r="662" spans="1:66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0</v>
      </c>
      <c r="BL662" s="135">
        <f>'Нарххо 2024'!BL662</f>
        <v>0</v>
      </c>
      <c r="BM662" s="135">
        <f>'Нарххо 2024'!BM662</f>
        <v>0</v>
      </c>
      <c r="BN662" s="169">
        <f>'Нарххо 2024'!BN662</f>
        <v>14</v>
      </c>
    </row>
    <row r="663" spans="1:66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0</v>
      </c>
      <c r="BL663" s="135">
        <f>'Нарххо 2024'!BL663</f>
        <v>0</v>
      </c>
      <c r="BM663" s="135">
        <f>'Нарххо 2024'!BM663</f>
        <v>0</v>
      </c>
      <c r="BN663" s="169">
        <f>'Нарххо 2024'!BN663</f>
        <v>3.7</v>
      </c>
    </row>
    <row r="664" spans="1:66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0</v>
      </c>
      <c r="BL664" s="135">
        <f>'Нарххо 2024'!BL664</f>
        <v>0</v>
      </c>
      <c r="BM664" s="135">
        <f>'Нарххо 2024'!BM664</f>
        <v>0</v>
      </c>
      <c r="BN664" s="169">
        <f>'Нарххо 2024'!BN664</f>
        <v>3</v>
      </c>
    </row>
    <row r="665" spans="1:66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0</v>
      </c>
      <c r="BL665" s="135">
        <f>'Нарххо 2024'!BL665</f>
        <v>0</v>
      </c>
      <c r="BM665" s="135">
        <f>'Нарххо 2024'!BM665</f>
        <v>0</v>
      </c>
      <c r="BN665" s="169">
        <f>'Нарххо 2024'!BN665</f>
        <v>40</v>
      </c>
    </row>
    <row r="666" spans="1:66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0</v>
      </c>
      <c r="BL666" s="135">
        <f>'Нарххо 2024'!BL666</f>
        <v>0</v>
      </c>
      <c r="BM666" s="135">
        <f>'Нарххо 2024'!BM666</f>
        <v>0</v>
      </c>
      <c r="BN666" s="169">
        <f>'Нарххо 2024'!BN666</f>
        <v>8.9</v>
      </c>
    </row>
    <row r="667" spans="1:66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0</v>
      </c>
      <c r="BL667" s="135">
        <f>'Нарххо 2024'!BL667</f>
        <v>0</v>
      </c>
      <c r="BM667" s="135">
        <f>'Нарххо 2024'!BM667</f>
        <v>0</v>
      </c>
      <c r="BN667" s="169">
        <f>'Нарххо 2024'!BN667</f>
        <v>10.5</v>
      </c>
    </row>
    <row r="668" spans="1:66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0</v>
      </c>
      <c r="BL668" s="135">
        <f>'Нарххо 2024'!BL668</f>
        <v>0</v>
      </c>
      <c r="BM668" s="135">
        <f>'Нарххо 2024'!BM668</f>
        <v>0</v>
      </c>
      <c r="BN668" s="169">
        <f>'Нарххо 2024'!BN668</f>
        <v>10.7</v>
      </c>
    </row>
    <row r="669" spans="1:66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</row>
    <row r="670" spans="1:66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0</v>
      </c>
      <c r="BL670" s="135">
        <f>'Нарххо 2024'!BL670</f>
        <v>0</v>
      </c>
      <c r="BM670" s="135">
        <f>'Нарххо 2024'!BM670</f>
        <v>0</v>
      </c>
      <c r="BN670" s="169">
        <f>'Нарххо 2024'!BN670</f>
        <v>10.85</v>
      </c>
    </row>
    <row r="671" spans="1:66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0</v>
      </c>
      <c r="BL671" s="135">
        <f>'Нарххо 2024'!BL671</f>
        <v>0</v>
      </c>
      <c r="BM671" s="135">
        <f>'Нарххо 2024'!BM671</f>
        <v>0</v>
      </c>
      <c r="BN671" s="169">
        <f>'Нарххо 2024'!BN671</f>
        <v>10.95</v>
      </c>
    </row>
    <row r="672" spans="1:6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</row>
    <row r="673" spans="1:6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</row>
    <row r="674" spans="1:6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</row>
    <row r="675" spans="1:66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</row>
    <row r="676" spans="1:66" ht="18" x14ac:dyDescent="0.25">
      <c r="A676" s="285" t="s">
        <v>255</v>
      </c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285"/>
      <c r="AM676" s="285"/>
      <c r="AN676" s="285"/>
      <c r="AO676" s="285"/>
      <c r="AP676" s="285"/>
      <c r="AQ676" s="285"/>
      <c r="AR676" s="285"/>
      <c r="AS676" s="285"/>
      <c r="AT676" s="285"/>
      <c r="AU676" s="285"/>
      <c r="AV676" s="285"/>
      <c r="AW676" s="285"/>
      <c r="AX676" s="285"/>
      <c r="AY676" s="285"/>
      <c r="AZ676" s="285"/>
      <c r="BA676" s="285"/>
      <c r="BB676" s="285"/>
      <c r="BC676" s="285"/>
      <c r="BD676" s="285"/>
      <c r="BE676" s="285"/>
      <c r="BF676" s="285"/>
      <c r="BG676" s="285"/>
      <c r="BH676" s="285"/>
      <c r="BI676" s="285"/>
      <c r="BJ676" s="285"/>
      <c r="BK676" s="285"/>
      <c r="BL676" s="285"/>
      <c r="BM676" s="285"/>
      <c r="BN676" s="285"/>
    </row>
    <row r="677" spans="1:66" x14ac:dyDescent="0.3">
      <c r="A677" s="212"/>
      <c r="B677" s="200"/>
      <c r="C677" s="282" t="s">
        <v>272</v>
      </c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  <c r="AC677" s="283"/>
      <c r="AD677" s="283"/>
      <c r="AE677" s="283"/>
      <c r="AF677" s="283"/>
      <c r="AG677" s="283"/>
      <c r="AH677" s="283"/>
      <c r="AI677" s="283"/>
      <c r="AJ677" s="283"/>
      <c r="AK677" s="283"/>
      <c r="AL677" s="283"/>
      <c r="AM677" s="283"/>
      <c r="AN677" s="283"/>
      <c r="AO677" s="283"/>
      <c r="AP677" s="283"/>
      <c r="AQ677" s="283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4"/>
    </row>
    <row r="678" spans="1:66" ht="18.75" customHeight="1" x14ac:dyDescent="0.3">
      <c r="A678" s="218"/>
      <c r="B678" s="198"/>
      <c r="C678" s="349" t="s">
        <v>139</v>
      </c>
      <c r="D678" s="350"/>
      <c r="E678" s="350"/>
      <c r="F678" s="351"/>
      <c r="G678" s="348" t="s">
        <v>256</v>
      </c>
      <c r="H678" s="346" t="s">
        <v>139</v>
      </c>
      <c r="I678" s="347"/>
      <c r="J678" s="347"/>
      <c r="K678" s="352"/>
      <c r="L678" s="348" t="s">
        <v>256</v>
      </c>
      <c r="M678" s="346" t="s">
        <v>139</v>
      </c>
      <c r="N678" s="347"/>
      <c r="O678" s="347"/>
      <c r="P678" s="352"/>
      <c r="Q678" s="348" t="s">
        <v>256</v>
      </c>
      <c r="R678" s="346" t="s">
        <v>139</v>
      </c>
      <c r="S678" s="347"/>
      <c r="T678" s="347"/>
      <c r="U678" s="347"/>
      <c r="V678" s="352"/>
      <c r="W678" s="348" t="s">
        <v>256</v>
      </c>
      <c r="X678" s="346" t="s">
        <v>139</v>
      </c>
      <c r="Y678" s="347"/>
      <c r="Z678" s="347"/>
      <c r="AA678" s="352"/>
      <c r="AB678" s="348" t="s">
        <v>256</v>
      </c>
      <c r="AC678" s="346" t="s">
        <v>139</v>
      </c>
      <c r="AD678" s="347"/>
      <c r="AE678" s="347"/>
      <c r="AF678" s="352"/>
      <c r="AG678" s="348" t="s">
        <v>256</v>
      </c>
      <c r="AH678" s="346" t="s">
        <v>139</v>
      </c>
      <c r="AI678" s="347"/>
      <c r="AJ678" s="347"/>
      <c r="AK678" s="347"/>
      <c r="AL678" s="352"/>
      <c r="AM678" s="348" t="s">
        <v>256</v>
      </c>
      <c r="AN678" s="346" t="s">
        <v>139</v>
      </c>
      <c r="AO678" s="347"/>
      <c r="AP678" s="347"/>
      <c r="AQ678" s="352"/>
      <c r="AR678" s="348" t="s">
        <v>256</v>
      </c>
      <c r="AS678" s="346" t="s">
        <v>139</v>
      </c>
      <c r="AT678" s="347"/>
      <c r="AU678" s="347"/>
      <c r="AV678" s="347"/>
      <c r="AW678" s="256"/>
      <c r="AX678" s="348" t="s">
        <v>256</v>
      </c>
      <c r="AY678" s="346" t="s">
        <v>139</v>
      </c>
      <c r="AZ678" s="347"/>
      <c r="BA678" s="347"/>
      <c r="BB678" s="352"/>
      <c r="BC678" s="348" t="s">
        <v>256</v>
      </c>
      <c r="BD678" s="346" t="s">
        <v>139</v>
      </c>
      <c r="BE678" s="347"/>
      <c r="BF678" s="347"/>
      <c r="BG678" s="352"/>
      <c r="BH678" s="348" t="s">
        <v>256</v>
      </c>
      <c r="BI678" s="346" t="s">
        <v>139</v>
      </c>
      <c r="BJ678" s="347"/>
      <c r="BK678" s="347"/>
      <c r="BL678" s="352"/>
      <c r="BM678" s="266"/>
      <c r="BN678" s="348" t="s">
        <v>256</v>
      </c>
    </row>
    <row r="679" spans="1:66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3"/>
      <c r="H679" s="138" t="s">
        <v>141</v>
      </c>
      <c r="I679" s="138" t="s">
        <v>142</v>
      </c>
      <c r="J679" s="138" t="s">
        <v>143</v>
      </c>
      <c r="K679" s="138" t="s">
        <v>144</v>
      </c>
      <c r="L679" s="273"/>
      <c r="M679" s="138" t="s">
        <v>145</v>
      </c>
      <c r="N679" s="138" t="s">
        <v>146</v>
      </c>
      <c r="O679" s="138" t="s">
        <v>147</v>
      </c>
      <c r="P679" s="138" t="s">
        <v>148</v>
      </c>
      <c r="Q679" s="273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3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73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73"/>
    </row>
    <row r="680" spans="1:66" ht="18" x14ac:dyDescent="0.25">
      <c r="A680" s="274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</row>
    <row r="681" spans="1:66" ht="18" x14ac:dyDescent="0.25">
      <c r="A681" s="275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0</v>
      </c>
      <c r="BL681" s="135">
        <f>'Нарххо 2024'!BL681</f>
        <v>0</v>
      </c>
      <c r="BM681" s="135">
        <f>'Нарххо 2024'!BM681</f>
        <v>0</v>
      </c>
      <c r="BN681" s="169">
        <f>'Нарххо 2024'!BN681</f>
        <v>4.5</v>
      </c>
    </row>
    <row r="682" spans="1:66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0</v>
      </c>
      <c r="BL682" s="135">
        <f>'Нарххо 2024'!BL682</f>
        <v>0</v>
      </c>
      <c r="BM682" s="135">
        <f>'Нарххо 2024'!BM682</f>
        <v>0</v>
      </c>
      <c r="BN682" s="169">
        <f>'Нарххо 2024'!BN682</f>
        <v>4</v>
      </c>
    </row>
    <row r="683" spans="1:66" ht="18" x14ac:dyDescent="0.25">
      <c r="A683" s="274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</row>
    <row r="684" spans="1:66" ht="18" x14ac:dyDescent="0.25">
      <c r="A684" s="275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0</v>
      </c>
      <c r="BL684" s="135">
        <f>'Нарххо 2024'!BL684</f>
        <v>0</v>
      </c>
      <c r="BM684" s="135">
        <f>'Нарххо 2024'!BM684</f>
        <v>0</v>
      </c>
      <c r="BN684" s="169">
        <f>'Нарххо 2024'!BN684</f>
        <v>2.5</v>
      </c>
    </row>
    <row r="685" spans="1:66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0</v>
      </c>
      <c r="BL685" s="135">
        <f>'Нарххо 2024'!BL685</f>
        <v>0</v>
      </c>
      <c r="BM685" s="135">
        <f>'Нарххо 2024'!BM685</f>
        <v>0</v>
      </c>
      <c r="BN685" s="169">
        <f>'Нарххо 2024'!BN685</f>
        <v>3.4</v>
      </c>
    </row>
    <row r="686" spans="1:66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0</v>
      </c>
      <c r="BL686" s="135">
        <f>'Нарххо 2024'!BL686</f>
        <v>0</v>
      </c>
      <c r="BM686" s="135">
        <f>'Нарххо 2024'!BM686</f>
        <v>0</v>
      </c>
      <c r="BN686" s="169">
        <f>'Нарххо 2024'!BN686</f>
        <v>11</v>
      </c>
    </row>
    <row r="687" spans="1:66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0</v>
      </c>
      <c r="BL687" s="135">
        <f>'Нарххо 2024'!BL687</f>
        <v>0</v>
      </c>
      <c r="BM687" s="135">
        <f>'Нарххо 2024'!BM687</f>
        <v>0</v>
      </c>
      <c r="BN687" s="169">
        <f>'Нарххо 2024'!BN687</f>
        <v>11</v>
      </c>
    </row>
    <row r="688" spans="1:66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0</v>
      </c>
      <c r="BL688" s="135">
        <f>'Нарххо 2024'!BL688</f>
        <v>0</v>
      </c>
      <c r="BM688" s="135">
        <f>'Нарххо 2024'!BM688</f>
        <v>0</v>
      </c>
      <c r="BN688" s="169">
        <f>'Нарххо 2024'!BN688</f>
        <v>7</v>
      </c>
    </row>
    <row r="689" spans="1:66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0</v>
      </c>
      <c r="BL689" s="135">
        <f>'Нарххо 2024'!BL689</f>
        <v>0</v>
      </c>
      <c r="BM689" s="135">
        <f>'Нарххо 2024'!BM689</f>
        <v>0</v>
      </c>
      <c r="BN689" s="169">
        <f>'Нарххо 2024'!BN689</f>
        <v>12</v>
      </c>
    </row>
    <row r="690" spans="1:66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0</v>
      </c>
      <c r="BL690" s="135">
        <f>'Нарххо 2024'!BL690</f>
        <v>0</v>
      </c>
      <c r="BM690" s="135">
        <f>'Нарххо 2024'!BM690</f>
        <v>0</v>
      </c>
      <c r="BN690" s="169">
        <f>'Нарххо 2024'!BN690</f>
        <v>15</v>
      </c>
    </row>
    <row r="691" spans="1:66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0</v>
      </c>
      <c r="BL691" s="135">
        <f>'Нарххо 2024'!BL691</f>
        <v>0</v>
      </c>
      <c r="BM691" s="135">
        <f>'Нарххо 2024'!BM691</f>
        <v>0</v>
      </c>
      <c r="BN691" s="169">
        <f>'Нарххо 2024'!BN691</f>
        <v>18</v>
      </c>
    </row>
    <row r="692" spans="1:66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0</v>
      </c>
      <c r="BL692" s="135">
        <f>'Нарххо 2024'!BL692</f>
        <v>0</v>
      </c>
      <c r="BM692" s="135">
        <f>'Нарххо 2024'!BM692</f>
        <v>0</v>
      </c>
      <c r="BN692" s="169">
        <f>'Нарххо 2024'!BN692</f>
        <v>85</v>
      </c>
    </row>
    <row r="693" spans="1:66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0</v>
      </c>
      <c r="BL693" s="135">
        <f>'Нарххо 2024'!BL693</f>
        <v>0</v>
      </c>
      <c r="BM693" s="135">
        <f>'Нарххо 2024'!BM693</f>
        <v>0</v>
      </c>
      <c r="BN693" s="169">
        <f>'Нарххо 2024'!BN693</f>
        <v>86</v>
      </c>
    </row>
    <row r="694" spans="1:66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0</v>
      </c>
      <c r="BL694" s="135">
        <f>'Нарххо 2024'!BL694</f>
        <v>0</v>
      </c>
      <c r="BM694" s="135">
        <f>'Нарххо 2024'!BM694</f>
        <v>0</v>
      </c>
      <c r="BN694" s="169">
        <f>'Нарххо 2024'!BN694</f>
        <v>5</v>
      </c>
    </row>
    <row r="695" spans="1:66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0</v>
      </c>
      <c r="BL695" s="135">
        <f>'Нарххо 2024'!BL695</f>
        <v>0</v>
      </c>
      <c r="BM695" s="135">
        <f>'Нарххо 2024'!BM695</f>
        <v>0</v>
      </c>
      <c r="BN695" s="169">
        <f>'Нарххо 2024'!BN695</f>
        <v>12</v>
      </c>
    </row>
    <row r="696" spans="1:66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0</v>
      </c>
      <c r="BL696" s="135">
        <f>'Нарххо 2024'!BL696</f>
        <v>0</v>
      </c>
      <c r="BM696" s="135">
        <f>'Нарххо 2024'!BM696</f>
        <v>0</v>
      </c>
      <c r="BN696" s="169">
        <f>'Нарххо 2024'!BN696</f>
        <v>11</v>
      </c>
    </row>
    <row r="697" spans="1:66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0</v>
      </c>
      <c r="BL697" s="135">
        <f>'Нарххо 2024'!BL697</f>
        <v>0</v>
      </c>
      <c r="BM697" s="135">
        <f>'Нарххо 2024'!BM697</f>
        <v>0</v>
      </c>
      <c r="BN697" s="169">
        <f>'Нарххо 2024'!BN697</f>
        <v>32</v>
      </c>
    </row>
    <row r="698" spans="1:66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0</v>
      </c>
      <c r="BL698" s="135">
        <f>'Нарххо 2024'!BL698</f>
        <v>0</v>
      </c>
      <c r="BM698" s="135">
        <f>'Нарххо 2024'!BM698</f>
        <v>0</v>
      </c>
      <c r="BN698" s="169">
        <f>'Нарххо 2024'!BN698</f>
        <v>34</v>
      </c>
    </row>
    <row r="699" spans="1:66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0</v>
      </c>
      <c r="BL699" s="135">
        <f>'Нарххо 2024'!BL699</f>
        <v>0</v>
      </c>
      <c r="BM699" s="135">
        <f>'Нарххо 2024'!BM699</f>
        <v>0</v>
      </c>
      <c r="BN699" s="169">
        <f>'Нарххо 2024'!BN699</f>
        <v>5.4</v>
      </c>
    </row>
    <row r="700" spans="1:66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0</v>
      </c>
      <c r="BL700" s="135">
        <f>'Нарххо 2024'!BL700</f>
        <v>0</v>
      </c>
      <c r="BM700" s="135">
        <f>'Нарххо 2024'!BM700</f>
        <v>0</v>
      </c>
      <c r="BN700" s="169">
        <f>'Нарххо 2024'!BN700</f>
        <v>4.5</v>
      </c>
    </row>
    <row r="701" spans="1:66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0</v>
      </c>
      <c r="BL701" s="135">
        <f>'Нарххо 2024'!BL701</f>
        <v>0</v>
      </c>
      <c r="BM701" s="135">
        <f>'Нарххо 2024'!BM701</f>
        <v>0</v>
      </c>
      <c r="BN701" s="169">
        <f>'Нарххо 2024'!BN701</f>
        <v>3</v>
      </c>
    </row>
    <row r="702" spans="1:66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0</v>
      </c>
      <c r="BL702" s="135">
        <f>'Нарххо 2024'!BL702</f>
        <v>0</v>
      </c>
      <c r="BM702" s="135">
        <f>'Нарххо 2024'!BM702</f>
        <v>0</v>
      </c>
      <c r="BN702" s="169">
        <f>'Нарххо 2024'!BN702</f>
        <v>18</v>
      </c>
    </row>
    <row r="703" spans="1:66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0</v>
      </c>
      <c r="BL703" s="135">
        <f>'Нарххо 2024'!BL703</f>
        <v>0</v>
      </c>
      <c r="BM703" s="135">
        <f>'Нарххо 2024'!BM703</f>
        <v>0</v>
      </c>
      <c r="BN703" s="169">
        <f>'Нарххо 2024'!BN703</f>
        <v>18</v>
      </c>
    </row>
    <row r="704" spans="1:66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0</v>
      </c>
      <c r="BL704" s="135">
        <f>'Нарххо 2024'!BL704</f>
        <v>0</v>
      </c>
      <c r="BM704" s="135">
        <f>'Нарххо 2024'!BM704</f>
        <v>0</v>
      </c>
      <c r="BN704" s="169">
        <f>'Нарххо 2024'!BN704</f>
        <v>15</v>
      </c>
    </row>
    <row r="705" spans="1:66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0</v>
      </c>
      <c r="BL705" s="135">
        <f>'Нарххо 2024'!BL705</f>
        <v>0</v>
      </c>
      <c r="BM705" s="135">
        <f>'Нарххо 2024'!BM705</f>
        <v>0</v>
      </c>
      <c r="BN705" s="169">
        <f>'Нарххо 2024'!BN705</f>
        <v>3</v>
      </c>
    </row>
    <row r="706" spans="1:66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0</v>
      </c>
      <c r="BL706" s="135">
        <f>'Нарххо 2024'!BL706</f>
        <v>0</v>
      </c>
      <c r="BM706" s="135">
        <f>'Нарххо 2024'!BM706</f>
        <v>0</v>
      </c>
      <c r="BN706" s="169">
        <f>'Нарххо 2024'!BN706</f>
        <v>2</v>
      </c>
    </row>
    <row r="707" spans="1:66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0</v>
      </c>
      <c r="BL707" s="135">
        <f>'Нарххо 2024'!BL707</f>
        <v>0</v>
      </c>
      <c r="BM707" s="135">
        <f>'Нарххо 2024'!BM707</f>
        <v>0</v>
      </c>
      <c r="BN707" s="169">
        <f>'Нарххо 2024'!BN707</f>
        <v>40</v>
      </c>
    </row>
    <row r="708" spans="1:66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0</v>
      </c>
      <c r="BL708" s="135">
        <f>'Нарххо 2024'!BL708</f>
        <v>0</v>
      </c>
      <c r="BM708" s="135">
        <f>'Нарххо 2024'!BM708</f>
        <v>0</v>
      </c>
      <c r="BN708" s="169">
        <f>'Нарххо 2024'!BN708</f>
        <v>9</v>
      </c>
    </row>
    <row r="709" spans="1:66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0</v>
      </c>
      <c r="BL709" s="135">
        <f>'Нарххо 2024'!BL709</f>
        <v>0</v>
      </c>
      <c r="BM709" s="135">
        <f>'Нарххо 2024'!BM709</f>
        <v>0</v>
      </c>
      <c r="BN709" s="169">
        <f>'Нарххо 2024'!BN709</f>
        <v>10.4</v>
      </c>
    </row>
    <row r="710" spans="1:66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0</v>
      </c>
      <c r="BL710" s="135">
        <f>'Нарххо 2024'!BL710</f>
        <v>0</v>
      </c>
      <c r="BM710" s="135">
        <f>'Нарххо 2024'!BM710</f>
        <v>0</v>
      </c>
      <c r="BN710" s="169">
        <f>'Нарххо 2024'!BN710</f>
        <v>10.5</v>
      </c>
    </row>
    <row r="711" spans="1:66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</row>
    <row r="712" spans="1:66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0</v>
      </c>
      <c r="BL712" s="135">
        <f>'Нарххо 2024'!BL712</f>
        <v>0</v>
      </c>
      <c r="BM712" s="135">
        <f>'Нарххо 2024'!BM712</f>
        <v>0</v>
      </c>
      <c r="BN712" s="169">
        <f>'Нарххо 2024'!BN712</f>
        <v>10.85</v>
      </c>
    </row>
    <row r="713" spans="1:66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0</v>
      </c>
      <c r="BL713" s="135">
        <f>'Нарххо 2024'!BL713</f>
        <v>0</v>
      </c>
      <c r="BM713" s="135">
        <f>'Нарххо 2024'!BM713</f>
        <v>0</v>
      </c>
      <c r="BN713" s="169">
        <f>'Нарххо 2024'!BN713</f>
        <v>10.95</v>
      </c>
    </row>
    <row r="714" spans="1:6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</row>
    <row r="715" spans="1:6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</row>
    <row r="716" spans="1:6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</row>
    <row r="717" spans="1:66" ht="18" x14ac:dyDescent="0.25">
      <c r="A717" s="285" t="s">
        <v>255</v>
      </c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285"/>
      <c r="AQ717" s="285"/>
      <c r="AR717" s="285"/>
      <c r="AS717" s="285"/>
      <c r="AT717" s="285"/>
      <c r="AU717" s="285"/>
      <c r="AV717" s="285"/>
      <c r="AW717" s="285"/>
      <c r="AX717" s="285"/>
      <c r="AY717" s="285"/>
      <c r="AZ717" s="285"/>
      <c r="BA717" s="285"/>
      <c r="BB717" s="285"/>
      <c r="BC717" s="285"/>
      <c r="BD717" s="285"/>
      <c r="BE717" s="285"/>
      <c r="BF717" s="285"/>
      <c r="BG717" s="285"/>
      <c r="BH717" s="285"/>
      <c r="BI717" s="285"/>
      <c r="BJ717" s="285"/>
      <c r="BK717" s="285"/>
      <c r="BL717" s="285"/>
      <c r="BM717" s="285"/>
      <c r="BN717" s="285"/>
    </row>
    <row r="718" spans="1:66" x14ac:dyDescent="0.3">
      <c r="A718" s="212"/>
      <c r="B718" s="200"/>
      <c r="C718" s="282" t="s">
        <v>273</v>
      </c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  <c r="AC718" s="283"/>
      <c r="AD718" s="283"/>
      <c r="AE718" s="283"/>
      <c r="AF718" s="283"/>
      <c r="AG718" s="283"/>
      <c r="AH718" s="283"/>
      <c r="AI718" s="283"/>
      <c r="AJ718" s="283"/>
      <c r="AK718" s="283"/>
      <c r="AL718" s="283"/>
      <c r="AM718" s="283"/>
      <c r="AN718" s="283"/>
      <c r="AO718" s="283"/>
      <c r="AP718" s="283"/>
      <c r="AQ718" s="283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4"/>
    </row>
    <row r="719" spans="1:66" ht="18.75" customHeight="1" x14ac:dyDescent="0.3">
      <c r="A719" s="218"/>
      <c r="B719" s="198"/>
      <c r="C719" s="349" t="s">
        <v>139</v>
      </c>
      <c r="D719" s="350"/>
      <c r="E719" s="350"/>
      <c r="F719" s="351"/>
      <c r="G719" s="348" t="s">
        <v>256</v>
      </c>
      <c r="H719" s="346" t="s">
        <v>139</v>
      </c>
      <c r="I719" s="347"/>
      <c r="J719" s="347"/>
      <c r="K719" s="352"/>
      <c r="L719" s="348" t="s">
        <v>256</v>
      </c>
      <c r="M719" s="346" t="s">
        <v>139</v>
      </c>
      <c r="N719" s="347"/>
      <c r="O719" s="347"/>
      <c r="P719" s="352"/>
      <c r="Q719" s="348" t="s">
        <v>256</v>
      </c>
      <c r="R719" s="346" t="s">
        <v>139</v>
      </c>
      <c r="S719" s="347"/>
      <c r="T719" s="347"/>
      <c r="U719" s="347"/>
      <c r="V719" s="352"/>
      <c r="W719" s="348" t="s">
        <v>256</v>
      </c>
      <c r="X719" s="346" t="s">
        <v>139</v>
      </c>
      <c r="Y719" s="347"/>
      <c r="Z719" s="347"/>
      <c r="AA719" s="352"/>
      <c r="AB719" s="348" t="s">
        <v>256</v>
      </c>
      <c r="AC719" s="346" t="s">
        <v>139</v>
      </c>
      <c r="AD719" s="347"/>
      <c r="AE719" s="347"/>
      <c r="AF719" s="352"/>
      <c r="AG719" s="348" t="s">
        <v>256</v>
      </c>
      <c r="AH719" s="346" t="s">
        <v>139</v>
      </c>
      <c r="AI719" s="347"/>
      <c r="AJ719" s="347"/>
      <c r="AK719" s="347"/>
      <c r="AL719" s="352"/>
      <c r="AM719" s="348" t="s">
        <v>256</v>
      </c>
      <c r="AN719" s="346" t="s">
        <v>139</v>
      </c>
      <c r="AO719" s="347"/>
      <c r="AP719" s="347"/>
      <c r="AQ719" s="352"/>
      <c r="AR719" s="348" t="s">
        <v>256</v>
      </c>
      <c r="AS719" s="346" t="s">
        <v>139</v>
      </c>
      <c r="AT719" s="347"/>
      <c r="AU719" s="347"/>
      <c r="AV719" s="347"/>
      <c r="AW719" s="256"/>
      <c r="AX719" s="348" t="s">
        <v>256</v>
      </c>
      <c r="AY719" s="346" t="s">
        <v>139</v>
      </c>
      <c r="AZ719" s="347"/>
      <c r="BA719" s="347"/>
      <c r="BB719" s="352"/>
      <c r="BC719" s="348" t="s">
        <v>256</v>
      </c>
      <c r="BD719" s="346" t="s">
        <v>139</v>
      </c>
      <c r="BE719" s="347"/>
      <c r="BF719" s="347"/>
      <c r="BG719" s="352"/>
      <c r="BH719" s="348" t="s">
        <v>256</v>
      </c>
      <c r="BI719" s="346" t="s">
        <v>139</v>
      </c>
      <c r="BJ719" s="347"/>
      <c r="BK719" s="347"/>
      <c r="BL719" s="352"/>
      <c r="BM719" s="266"/>
      <c r="BN719" s="348" t="s">
        <v>256</v>
      </c>
    </row>
    <row r="720" spans="1:66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3"/>
      <c r="H720" s="138" t="s">
        <v>141</v>
      </c>
      <c r="I720" s="138" t="s">
        <v>142</v>
      </c>
      <c r="J720" s="138" t="s">
        <v>143</v>
      </c>
      <c r="K720" s="138" t="s">
        <v>144</v>
      </c>
      <c r="L720" s="273"/>
      <c r="M720" s="138" t="s">
        <v>145</v>
      </c>
      <c r="N720" s="138" t="s">
        <v>146</v>
      </c>
      <c r="O720" s="138" t="s">
        <v>147</v>
      </c>
      <c r="P720" s="138" t="s">
        <v>148</v>
      </c>
      <c r="Q720" s="273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3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73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73"/>
    </row>
    <row r="721" spans="1:66" ht="18" x14ac:dyDescent="0.25">
      <c r="A721" s="274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</row>
    <row r="722" spans="1:66" ht="18" x14ac:dyDescent="0.25">
      <c r="A722" s="275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0</v>
      </c>
      <c r="BL722" s="135">
        <f>'Нарххо 2024'!BL722</f>
        <v>0</v>
      </c>
      <c r="BM722" s="135">
        <f>'Нарххо 2024'!BM722</f>
        <v>0</v>
      </c>
      <c r="BN722" s="169">
        <f>'Нарххо 2024'!BN722</f>
        <v>4.5</v>
      </c>
    </row>
    <row r="723" spans="1:66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0</v>
      </c>
      <c r="BL723" s="135">
        <f>'Нарххо 2024'!BL723</f>
        <v>0</v>
      </c>
      <c r="BM723" s="135">
        <f>'Нарххо 2024'!BM723</f>
        <v>0</v>
      </c>
      <c r="BN723" s="169">
        <f>'Нарххо 2024'!BN723</f>
        <v>3.8</v>
      </c>
    </row>
    <row r="724" spans="1:66" ht="18" x14ac:dyDescent="0.25">
      <c r="A724" s="274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</row>
    <row r="725" spans="1:66" ht="18" x14ac:dyDescent="0.25">
      <c r="A725" s="275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0</v>
      </c>
      <c r="BL725" s="135">
        <f>'Нарххо 2024'!BL725</f>
        <v>0</v>
      </c>
      <c r="BM725" s="135">
        <f>'Нарххо 2024'!BM725</f>
        <v>0</v>
      </c>
      <c r="BN725" s="169">
        <f>'Нарххо 2024'!BN725</f>
        <v>3</v>
      </c>
    </row>
    <row r="726" spans="1:66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0</v>
      </c>
      <c r="BL726" s="135">
        <f>'Нарххо 2024'!BL726</f>
        <v>0</v>
      </c>
      <c r="BM726" s="135">
        <f>'Нарххо 2024'!BM726</f>
        <v>0</v>
      </c>
      <c r="BN726" s="169">
        <f>'Нарххо 2024'!BN726</f>
        <v>2.5</v>
      </c>
    </row>
    <row r="727" spans="1:66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0</v>
      </c>
      <c r="BL727" s="135">
        <f>'Нарххо 2024'!BL727</f>
        <v>0</v>
      </c>
      <c r="BM727" s="135">
        <f>'Нарххо 2024'!BM727</f>
        <v>0</v>
      </c>
      <c r="BN727" s="169">
        <f>'Нарххо 2024'!BN727</f>
        <v>11</v>
      </c>
    </row>
    <row r="728" spans="1:66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0</v>
      </c>
      <c r="BL728" s="135">
        <f>'Нарххо 2024'!BL728</f>
        <v>0</v>
      </c>
      <c r="BM728" s="135">
        <f>'Нарххо 2024'!BM728</f>
        <v>0</v>
      </c>
      <c r="BN728" s="169">
        <f>'Нарххо 2024'!BN728</f>
        <v>10</v>
      </c>
    </row>
    <row r="729" spans="1:66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0</v>
      </c>
      <c r="BL729" s="135">
        <f>'Нарххо 2024'!BL729</f>
        <v>0</v>
      </c>
      <c r="BM729" s="135">
        <f>'Нарххо 2024'!BM729</f>
        <v>0</v>
      </c>
      <c r="BN729" s="169">
        <f>'Нарххо 2024'!BN729</f>
        <v>5</v>
      </c>
    </row>
    <row r="730" spans="1:66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0</v>
      </c>
      <c r="BL730" s="135">
        <f>'Нарххо 2024'!BL730</f>
        <v>0</v>
      </c>
      <c r="BM730" s="135">
        <f>'Нарххо 2024'!BM730</f>
        <v>0</v>
      </c>
      <c r="BN730" s="169">
        <f>'Нарххо 2024'!BN730</f>
        <v>15.5</v>
      </c>
    </row>
    <row r="731" spans="1:66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0</v>
      </c>
      <c r="BL731" s="135">
        <f>'Нарххо 2024'!BL731</f>
        <v>0</v>
      </c>
      <c r="BM731" s="135">
        <f>'Нарххо 2024'!BM731</f>
        <v>0</v>
      </c>
      <c r="BN731" s="169">
        <f>'Нарххо 2024'!BN731</f>
        <v>15</v>
      </c>
    </row>
    <row r="732" spans="1:66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0</v>
      </c>
      <c r="BL732" s="135">
        <f>'Нарххо 2024'!BL732</f>
        <v>0</v>
      </c>
      <c r="BM732" s="135">
        <f>'Нарххо 2024'!BM732</f>
        <v>0</v>
      </c>
      <c r="BN732" s="169">
        <f>'Нарххо 2024'!BN732</f>
        <v>16</v>
      </c>
    </row>
    <row r="733" spans="1:66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0</v>
      </c>
      <c r="BL733" s="135">
        <f>'Нарххо 2024'!BL733</f>
        <v>0</v>
      </c>
      <c r="BM733" s="135">
        <f>'Нарххо 2024'!BM733</f>
        <v>0</v>
      </c>
      <c r="BN733" s="169">
        <f>'Нарххо 2024'!BN733</f>
        <v>90</v>
      </c>
    </row>
    <row r="734" spans="1:66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0</v>
      </c>
      <c r="BL734" s="135">
        <f>'Нарххо 2024'!BL734</f>
        <v>0</v>
      </c>
      <c r="BM734" s="135">
        <f>'Нарххо 2024'!BM734</f>
        <v>0</v>
      </c>
      <c r="BN734" s="169">
        <f>'Нарххо 2024'!BN734</f>
        <v>90</v>
      </c>
    </row>
    <row r="735" spans="1:66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0</v>
      </c>
      <c r="BL735" s="135">
        <f>'Нарххо 2024'!BL735</f>
        <v>0</v>
      </c>
      <c r="BM735" s="135">
        <f>'Нарххо 2024'!BM735</f>
        <v>0</v>
      </c>
      <c r="BN735" s="169">
        <f>'Нарххо 2024'!BN735</f>
        <v>8</v>
      </c>
    </row>
    <row r="736" spans="1:66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0</v>
      </c>
      <c r="BL736" s="135">
        <f>'Нарххо 2024'!BL736</f>
        <v>0</v>
      </c>
      <c r="BM736" s="135">
        <f>'Нарххо 2024'!BM736</f>
        <v>0</v>
      </c>
      <c r="BN736" s="169">
        <f>'Нарххо 2024'!BN736</f>
        <v>12</v>
      </c>
    </row>
    <row r="737" spans="1:66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0</v>
      </c>
      <c r="BL737" s="135">
        <f>'Нарххо 2024'!BL737</f>
        <v>0</v>
      </c>
      <c r="BM737" s="135">
        <f>'Нарххо 2024'!BM737</f>
        <v>0</v>
      </c>
      <c r="BN737" s="169">
        <f>'Нарххо 2024'!BN737</f>
        <v>11.5</v>
      </c>
    </row>
    <row r="738" spans="1:66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0</v>
      </c>
      <c r="BL738" s="135">
        <f>'Нарххо 2024'!BL738</f>
        <v>0</v>
      </c>
      <c r="BM738" s="135">
        <f>'Нарххо 2024'!BM738</f>
        <v>0</v>
      </c>
      <c r="BN738" s="169">
        <f>'Нарххо 2024'!BN738</f>
        <v>45</v>
      </c>
    </row>
    <row r="739" spans="1:66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0</v>
      </c>
      <c r="BL739" s="135">
        <f>'Нарххо 2024'!BL739</f>
        <v>0</v>
      </c>
      <c r="BM739" s="135">
        <f>'Нарххо 2024'!BM739</f>
        <v>0</v>
      </c>
      <c r="BN739" s="169">
        <f>'Нарххо 2024'!BN739</f>
        <v>40</v>
      </c>
    </row>
    <row r="740" spans="1:66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0</v>
      </c>
      <c r="BL740" s="135">
        <f>'Нарххо 2024'!BL740</f>
        <v>0</v>
      </c>
      <c r="BM740" s="135">
        <f>'Нарххо 2024'!BM740</f>
        <v>0</v>
      </c>
      <c r="BN740" s="169">
        <f>'Нарххо 2024'!BN740</f>
        <v>5</v>
      </c>
    </row>
    <row r="741" spans="1:66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0</v>
      </c>
      <c r="BL741" s="135">
        <f>'Нарххо 2024'!BL741</f>
        <v>0</v>
      </c>
      <c r="BM741" s="135">
        <f>'Нарххо 2024'!BM741</f>
        <v>0</v>
      </c>
      <c r="BN741" s="169">
        <f>'Нарххо 2024'!BN741</f>
        <v>4.2</v>
      </c>
    </row>
    <row r="742" spans="1:66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0</v>
      </c>
      <c r="BL742" s="135">
        <f>'Нарххо 2024'!BL742</f>
        <v>0</v>
      </c>
      <c r="BM742" s="135">
        <f>'Нарххо 2024'!BM742</f>
        <v>0</v>
      </c>
      <c r="BN742" s="169">
        <f>'Нарххо 2024'!BN742</f>
        <v>3.6</v>
      </c>
    </row>
    <row r="743" spans="1:66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0</v>
      </c>
      <c r="BL743" s="135">
        <f>'Нарххо 2024'!BL743</f>
        <v>0</v>
      </c>
      <c r="BM743" s="135">
        <f>'Нарххо 2024'!BM743</f>
        <v>0</v>
      </c>
      <c r="BN743" s="169">
        <f>'Нарххо 2024'!BN743</f>
        <v>20</v>
      </c>
    </row>
    <row r="744" spans="1:66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0</v>
      </c>
      <c r="BL744" s="135">
        <f>'Нарххо 2024'!BL744</f>
        <v>0</v>
      </c>
      <c r="BM744" s="135">
        <f>'Нарххо 2024'!BM744</f>
        <v>0</v>
      </c>
      <c r="BN744" s="169">
        <f>'Нарххо 2024'!BN744</f>
        <v>20</v>
      </c>
    </row>
    <row r="745" spans="1:66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0</v>
      </c>
      <c r="BL745" s="135">
        <f>'Нарххо 2024'!BL745</f>
        <v>0</v>
      </c>
      <c r="BM745" s="135">
        <f>'Нарххо 2024'!BM745</f>
        <v>0</v>
      </c>
      <c r="BN745" s="169">
        <f>'Нарххо 2024'!BN745</f>
        <v>20</v>
      </c>
    </row>
    <row r="746" spans="1:66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0</v>
      </c>
      <c r="BL746" s="135">
        <f>'Нарххо 2024'!BL746</f>
        <v>0</v>
      </c>
      <c r="BM746" s="135">
        <f>'Нарххо 2024'!BM746</f>
        <v>0</v>
      </c>
      <c r="BN746" s="169">
        <f>'Нарххо 2024'!BN746</f>
        <v>5</v>
      </c>
    </row>
    <row r="747" spans="1:66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0</v>
      </c>
      <c r="BL747" s="135">
        <f>'Нарххо 2024'!BL747</f>
        <v>0</v>
      </c>
      <c r="BM747" s="135">
        <f>'Нарххо 2024'!BM747</f>
        <v>0</v>
      </c>
      <c r="BN747" s="169">
        <f>'Нарххо 2024'!BN747</f>
        <v>2</v>
      </c>
    </row>
    <row r="748" spans="1:66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0</v>
      </c>
      <c r="BL748" s="135">
        <f>'Нарххо 2024'!BL748</f>
        <v>0</v>
      </c>
      <c r="BM748" s="135">
        <f>'Нарххо 2024'!BM748</f>
        <v>0</v>
      </c>
      <c r="BN748" s="169">
        <f>'Нарххо 2024'!BN748</f>
        <v>30</v>
      </c>
    </row>
    <row r="749" spans="1:66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0</v>
      </c>
      <c r="BL749" s="135">
        <f>'Нарххо 2024'!BL749</f>
        <v>0</v>
      </c>
      <c r="BM749" s="135">
        <f>'Нарххо 2024'!BM749</f>
        <v>0</v>
      </c>
      <c r="BN749" s="169">
        <f>'Нарххо 2024'!BN749</f>
        <v>8.65</v>
      </c>
    </row>
    <row r="750" spans="1:66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0</v>
      </c>
      <c r="BL750" s="135">
        <f>'Нарххо 2024'!BL750</f>
        <v>0</v>
      </c>
      <c r="BM750" s="135">
        <f>'Нарххо 2024'!BM750</f>
        <v>0</v>
      </c>
      <c r="BN750" s="169">
        <f>'Нарххо 2024'!BN750</f>
        <v>10.6</v>
      </c>
    </row>
    <row r="751" spans="1:66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0</v>
      </c>
      <c r="BL751" s="135">
        <f>'Нарххо 2024'!BL751</f>
        <v>0</v>
      </c>
      <c r="BM751" s="135">
        <f>'Нарххо 2024'!BM751</f>
        <v>0</v>
      </c>
      <c r="BN751" s="169">
        <f>'Нарххо 2024'!BN751</f>
        <v>10.9</v>
      </c>
    </row>
    <row r="752" spans="1:66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</row>
    <row r="753" spans="1:66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0</v>
      </c>
      <c r="BL753" s="135">
        <f>'Нарххо 2024'!BL753</f>
        <v>0</v>
      </c>
      <c r="BM753" s="135">
        <f>'Нарххо 2024'!BM753</f>
        <v>0</v>
      </c>
      <c r="BN753" s="169">
        <f>'Нарххо 2024'!BN753</f>
        <v>10.85</v>
      </c>
    </row>
    <row r="754" spans="1:66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0</v>
      </c>
      <c r="BL754" s="135">
        <f>'Нарххо 2024'!BL754</f>
        <v>0</v>
      </c>
      <c r="BM754" s="135">
        <f>'Нарххо 2024'!BM754</f>
        <v>0</v>
      </c>
      <c r="BN754" s="169">
        <f>'Нарххо 2024'!BN754</f>
        <v>10.95</v>
      </c>
    </row>
    <row r="755" spans="1:6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</row>
    <row r="756" spans="1:6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</row>
    <row r="757" spans="1:66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</row>
    <row r="758" spans="1:66" ht="18" x14ac:dyDescent="0.25">
      <c r="A758" s="285" t="s">
        <v>255</v>
      </c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285"/>
      <c r="AM758" s="285"/>
      <c r="AN758" s="285"/>
      <c r="AO758" s="285"/>
      <c r="AP758" s="285"/>
      <c r="AQ758" s="285"/>
      <c r="AR758" s="285"/>
      <c r="AS758" s="285"/>
      <c r="AT758" s="285"/>
      <c r="AU758" s="285"/>
      <c r="AV758" s="285"/>
      <c r="AW758" s="285"/>
      <c r="AX758" s="285"/>
      <c r="AY758" s="285"/>
      <c r="AZ758" s="285"/>
      <c r="BA758" s="285"/>
      <c r="BB758" s="285"/>
      <c r="BC758" s="285"/>
      <c r="BD758" s="285"/>
      <c r="BE758" s="285"/>
      <c r="BF758" s="285"/>
      <c r="BG758" s="285"/>
      <c r="BH758" s="285"/>
      <c r="BI758" s="285"/>
      <c r="BJ758" s="285"/>
      <c r="BK758" s="285"/>
      <c r="BL758" s="285"/>
      <c r="BM758" s="285"/>
      <c r="BN758" s="285"/>
    </row>
    <row r="759" spans="1:66" x14ac:dyDescent="0.3">
      <c r="A759" s="212"/>
      <c r="B759" s="200"/>
      <c r="C759" s="282" t="s">
        <v>274</v>
      </c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  <c r="AC759" s="283"/>
      <c r="AD759" s="283"/>
      <c r="AE759" s="283"/>
      <c r="AF759" s="283"/>
      <c r="AG759" s="283"/>
      <c r="AH759" s="283"/>
      <c r="AI759" s="283"/>
      <c r="AJ759" s="283"/>
      <c r="AK759" s="283"/>
      <c r="AL759" s="283"/>
      <c r="AM759" s="283"/>
      <c r="AN759" s="283"/>
      <c r="AO759" s="283"/>
      <c r="AP759" s="283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4"/>
    </row>
    <row r="760" spans="1:66" ht="18.75" customHeight="1" x14ac:dyDescent="0.3">
      <c r="A760" s="218"/>
      <c r="B760" s="198"/>
      <c r="C760" s="349" t="s">
        <v>139</v>
      </c>
      <c r="D760" s="350"/>
      <c r="E760" s="350"/>
      <c r="F760" s="351"/>
      <c r="G760" s="348" t="s">
        <v>256</v>
      </c>
      <c r="H760" s="346" t="s">
        <v>139</v>
      </c>
      <c r="I760" s="347"/>
      <c r="J760" s="347"/>
      <c r="K760" s="352"/>
      <c r="L760" s="348" t="s">
        <v>256</v>
      </c>
      <c r="M760" s="346" t="s">
        <v>139</v>
      </c>
      <c r="N760" s="347"/>
      <c r="O760" s="347"/>
      <c r="P760" s="352"/>
      <c r="Q760" s="348" t="s">
        <v>256</v>
      </c>
      <c r="R760" s="346" t="s">
        <v>139</v>
      </c>
      <c r="S760" s="347"/>
      <c r="T760" s="347"/>
      <c r="U760" s="347"/>
      <c r="V760" s="352"/>
      <c r="W760" s="348" t="s">
        <v>256</v>
      </c>
      <c r="X760" s="346" t="s">
        <v>139</v>
      </c>
      <c r="Y760" s="347"/>
      <c r="Z760" s="347"/>
      <c r="AA760" s="352"/>
      <c r="AB760" s="348" t="s">
        <v>256</v>
      </c>
      <c r="AC760" s="346" t="s">
        <v>139</v>
      </c>
      <c r="AD760" s="347"/>
      <c r="AE760" s="347"/>
      <c r="AF760" s="352"/>
      <c r="AG760" s="348" t="s">
        <v>256</v>
      </c>
      <c r="AH760" s="346" t="s">
        <v>139</v>
      </c>
      <c r="AI760" s="347"/>
      <c r="AJ760" s="347"/>
      <c r="AK760" s="347"/>
      <c r="AL760" s="352"/>
      <c r="AM760" s="348" t="s">
        <v>256</v>
      </c>
      <c r="AN760" s="346" t="s">
        <v>139</v>
      </c>
      <c r="AO760" s="347"/>
      <c r="AP760" s="347"/>
      <c r="AQ760" s="352"/>
      <c r="AR760" s="348" t="s">
        <v>256</v>
      </c>
      <c r="AS760" s="346" t="s">
        <v>139</v>
      </c>
      <c r="AT760" s="347"/>
      <c r="AU760" s="347"/>
      <c r="AV760" s="347"/>
      <c r="AW760" s="256"/>
      <c r="AX760" s="348" t="s">
        <v>256</v>
      </c>
      <c r="AY760" s="346" t="s">
        <v>139</v>
      </c>
      <c r="AZ760" s="347"/>
      <c r="BA760" s="347"/>
      <c r="BB760" s="352"/>
      <c r="BC760" s="348" t="s">
        <v>256</v>
      </c>
      <c r="BD760" s="346" t="s">
        <v>139</v>
      </c>
      <c r="BE760" s="347"/>
      <c r="BF760" s="347"/>
      <c r="BG760" s="352"/>
      <c r="BH760" s="348" t="s">
        <v>256</v>
      </c>
      <c r="BI760" s="346" t="s">
        <v>139</v>
      </c>
      <c r="BJ760" s="347"/>
      <c r="BK760" s="347"/>
      <c r="BL760" s="352"/>
      <c r="BM760" s="266"/>
      <c r="BN760" s="348" t="s">
        <v>256</v>
      </c>
    </row>
    <row r="761" spans="1:66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3"/>
      <c r="H761" s="138" t="s">
        <v>141</v>
      </c>
      <c r="I761" s="138" t="s">
        <v>142</v>
      </c>
      <c r="J761" s="138" t="s">
        <v>143</v>
      </c>
      <c r="K761" s="138" t="s">
        <v>144</v>
      </c>
      <c r="L761" s="273"/>
      <c r="M761" s="138" t="s">
        <v>145</v>
      </c>
      <c r="N761" s="138" t="s">
        <v>146</v>
      </c>
      <c r="O761" s="138" t="s">
        <v>147</v>
      </c>
      <c r="P761" s="138" t="s">
        <v>148</v>
      </c>
      <c r="Q761" s="273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3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73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73"/>
    </row>
    <row r="762" spans="1:66" ht="18" x14ac:dyDescent="0.25">
      <c r="A762" s="274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</row>
    <row r="763" spans="1:66" ht="18" x14ac:dyDescent="0.25">
      <c r="A763" s="275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0</v>
      </c>
      <c r="BL763" s="135">
        <f>'Нарххо 2024'!BL763</f>
        <v>0</v>
      </c>
      <c r="BM763" s="135">
        <f>'Нарххо 2024'!BM763</f>
        <v>0</v>
      </c>
      <c r="BN763" s="169">
        <f>'Нарххо 2024'!BN763</f>
        <v>4.5</v>
      </c>
    </row>
    <row r="764" spans="1:66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0</v>
      </c>
      <c r="BL764" s="135">
        <f>'Нарххо 2024'!BL764</f>
        <v>0</v>
      </c>
      <c r="BM764" s="135">
        <f>'Нарххо 2024'!BM764</f>
        <v>0</v>
      </c>
      <c r="BN764" s="169">
        <f>'Нарххо 2024'!BN764</f>
        <v>3</v>
      </c>
    </row>
    <row r="765" spans="1:66" ht="18" x14ac:dyDescent="0.25">
      <c r="A765" s="274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</row>
    <row r="766" spans="1:66" ht="18" x14ac:dyDescent="0.25">
      <c r="A766" s="275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0</v>
      </c>
      <c r="BL766" s="135">
        <f>'Нарххо 2024'!BL766</f>
        <v>0</v>
      </c>
      <c r="BM766" s="135">
        <f>'Нарххо 2024'!BM766</f>
        <v>0</v>
      </c>
      <c r="BN766" s="169">
        <f>'Нарххо 2024'!BN766</f>
        <v>3</v>
      </c>
    </row>
    <row r="767" spans="1:66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0</v>
      </c>
      <c r="BL767" s="135">
        <f>'Нарххо 2024'!BL767</f>
        <v>0</v>
      </c>
      <c r="BM767" s="135">
        <f>'Нарххо 2024'!BM767</f>
        <v>0</v>
      </c>
      <c r="BN767" s="169">
        <f>'Нарххо 2024'!BN767</f>
        <v>2</v>
      </c>
    </row>
    <row r="768" spans="1:66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0</v>
      </c>
      <c r="BL768" s="135">
        <f>'Нарххо 2024'!BL768</f>
        <v>0</v>
      </c>
      <c r="BM768" s="135">
        <f>'Нарххо 2024'!BM768</f>
        <v>0</v>
      </c>
      <c r="BN768" s="169">
        <f>'Нарххо 2024'!BN768</f>
        <v>10</v>
      </c>
    </row>
    <row r="769" spans="1:66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0</v>
      </c>
      <c r="BL769" s="135">
        <f>'Нарххо 2024'!BL769</f>
        <v>0</v>
      </c>
      <c r="BM769" s="135">
        <f>'Нарххо 2024'!BM769</f>
        <v>0</v>
      </c>
      <c r="BN769" s="169">
        <f>'Нарххо 2024'!BN769</f>
        <v>11</v>
      </c>
    </row>
    <row r="770" spans="1:66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0</v>
      </c>
      <c r="BL770" s="135">
        <f>'Нарххо 2024'!BL770</f>
        <v>0</v>
      </c>
      <c r="BM770" s="135">
        <f>'Нарххо 2024'!BM770</f>
        <v>0</v>
      </c>
      <c r="BN770" s="169">
        <f>'Нарххо 2024'!BN770</f>
        <v>5</v>
      </c>
    </row>
    <row r="771" spans="1:66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0</v>
      </c>
      <c r="BL771" s="135">
        <f>'Нарххо 2024'!BL771</f>
        <v>0</v>
      </c>
      <c r="BM771" s="135">
        <f>'Нарххо 2024'!BM771</f>
        <v>0</v>
      </c>
      <c r="BN771" s="169">
        <f>'Нарххо 2024'!BN771</f>
        <v>13</v>
      </c>
    </row>
    <row r="772" spans="1:66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0</v>
      </c>
      <c r="BL772" s="135">
        <f>'Нарххо 2024'!BL772</f>
        <v>0</v>
      </c>
      <c r="BM772" s="135">
        <f>'Нарххо 2024'!BM772</f>
        <v>0</v>
      </c>
      <c r="BN772" s="169">
        <f>'Нарххо 2024'!BN772</f>
        <v>15.5</v>
      </c>
    </row>
    <row r="773" spans="1:66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0</v>
      </c>
      <c r="BL773" s="135">
        <f>'Нарххо 2024'!BL773</f>
        <v>0</v>
      </c>
      <c r="BM773" s="135">
        <f>'Нарххо 2024'!BM773</f>
        <v>0</v>
      </c>
      <c r="BN773" s="169">
        <f>'Нарххо 2024'!BN773</f>
        <v>17</v>
      </c>
    </row>
    <row r="774" spans="1:66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0</v>
      </c>
      <c r="BL774" s="135">
        <f>'Нарххо 2024'!BL774</f>
        <v>0</v>
      </c>
      <c r="BM774" s="135">
        <f>'Нарххо 2024'!BM774</f>
        <v>0</v>
      </c>
      <c r="BN774" s="169">
        <f>'Нарххо 2024'!BN774</f>
        <v>90</v>
      </c>
    </row>
    <row r="775" spans="1:66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0</v>
      </c>
      <c r="BL775" s="135">
        <f>'Нарххо 2024'!BL775</f>
        <v>0</v>
      </c>
      <c r="BM775" s="135">
        <f>'Нарххо 2024'!BM775</f>
        <v>0</v>
      </c>
      <c r="BN775" s="169">
        <f>'Нарххо 2024'!BN775</f>
        <v>90</v>
      </c>
    </row>
    <row r="776" spans="1:66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0</v>
      </c>
      <c r="BL776" s="135">
        <f>'Нарххо 2024'!BL776</f>
        <v>0</v>
      </c>
      <c r="BM776" s="135">
        <f>'Нарххо 2024'!BM776</f>
        <v>0</v>
      </c>
      <c r="BN776" s="169">
        <f>'Нарххо 2024'!BN776</f>
        <v>5</v>
      </c>
    </row>
    <row r="777" spans="1:66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0</v>
      </c>
      <c r="BL777" s="135">
        <f>'Нарххо 2024'!BL777</f>
        <v>0</v>
      </c>
      <c r="BM777" s="135">
        <f>'Нарххо 2024'!BM777</f>
        <v>0</v>
      </c>
      <c r="BN777" s="169">
        <f>'Нарххо 2024'!BN777</f>
        <v>11.6</v>
      </c>
    </row>
    <row r="778" spans="1:66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0</v>
      </c>
      <c r="BL778" s="135">
        <f>'Нарххо 2024'!BL778</f>
        <v>0</v>
      </c>
      <c r="BM778" s="135">
        <f>'Нарххо 2024'!BM778</f>
        <v>0</v>
      </c>
      <c r="BN778" s="169">
        <f>'Нарххо 2024'!BN778</f>
        <v>10</v>
      </c>
    </row>
    <row r="779" spans="1:66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0</v>
      </c>
      <c r="BL779" s="135">
        <f>'Нарххо 2024'!BL779</f>
        <v>0</v>
      </c>
      <c r="BM779" s="135">
        <f>'Нарххо 2024'!BM779</f>
        <v>0</v>
      </c>
      <c r="BN779" s="169">
        <f>'Нарххо 2024'!BN779</f>
        <v>35</v>
      </c>
    </row>
    <row r="780" spans="1:66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0</v>
      </c>
      <c r="BL780" s="135">
        <f>'Нарххо 2024'!BL780</f>
        <v>0</v>
      </c>
      <c r="BM780" s="135">
        <f>'Нарххо 2024'!BM780</f>
        <v>0</v>
      </c>
      <c r="BN780" s="169">
        <f>'Нарххо 2024'!BN780</f>
        <v>35</v>
      </c>
    </row>
    <row r="781" spans="1:66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0</v>
      </c>
      <c r="BL781" s="135">
        <f>'Нарххо 2024'!BL781</f>
        <v>0</v>
      </c>
      <c r="BM781" s="135">
        <f>'Нарххо 2024'!BM781</f>
        <v>0</v>
      </c>
      <c r="BN781" s="169">
        <f>'Нарххо 2024'!BN781</f>
        <v>5.4</v>
      </c>
    </row>
    <row r="782" spans="1:66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0</v>
      </c>
      <c r="BL782" s="135">
        <f>'Нарххо 2024'!BL782</f>
        <v>0</v>
      </c>
      <c r="BM782" s="135">
        <f>'Нарххо 2024'!BM782</f>
        <v>0</v>
      </c>
      <c r="BN782" s="169">
        <f>'Нарххо 2024'!BN782</f>
        <v>4</v>
      </c>
    </row>
    <row r="783" spans="1:66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0</v>
      </c>
      <c r="BL783" s="135">
        <f>'Нарххо 2024'!BL783</f>
        <v>0</v>
      </c>
      <c r="BM783" s="135">
        <f>'Нарххо 2024'!BM783</f>
        <v>0</v>
      </c>
      <c r="BN783" s="169">
        <f>'Нарххо 2024'!BN783</f>
        <v>3.5</v>
      </c>
    </row>
    <row r="784" spans="1:66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0</v>
      </c>
      <c r="BL784" s="135">
        <f>'Нарххо 2024'!BL784</f>
        <v>0</v>
      </c>
      <c r="BM784" s="135">
        <f>'Нарххо 2024'!BM784</f>
        <v>0</v>
      </c>
      <c r="BN784" s="169">
        <f>'Нарххо 2024'!BN784</f>
        <v>15</v>
      </c>
    </row>
    <row r="785" spans="1:66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0</v>
      </c>
      <c r="BL785" s="135">
        <f>'Нарххо 2024'!BL785</f>
        <v>0</v>
      </c>
      <c r="BM785" s="135">
        <f>'Нарххо 2024'!BM785</f>
        <v>0</v>
      </c>
      <c r="BN785" s="169">
        <f>'Нарххо 2024'!BN785</f>
        <v>15</v>
      </c>
    </row>
    <row r="786" spans="1:66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0</v>
      </c>
      <c r="BL786" s="135">
        <f>'Нарххо 2024'!BL786</f>
        <v>0</v>
      </c>
      <c r="BM786" s="135">
        <f>'Нарххо 2024'!BM786</f>
        <v>0</v>
      </c>
      <c r="BN786" s="169">
        <f>'Нарххо 2024'!BN786</f>
        <v>14</v>
      </c>
    </row>
    <row r="787" spans="1:66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0</v>
      </c>
      <c r="BL787" s="135">
        <f>'Нарххо 2024'!BL787</f>
        <v>0</v>
      </c>
      <c r="BM787" s="135">
        <f>'Нарххо 2024'!BM787</f>
        <v>0</v>
      </c>
      <c r="BN787" s="169">
        <f>'Нарххо 2024'!BN787</f>
        <v>4</v>
      </c>
    </row>
    <row r="788" spans="1:66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0</v>
      </c>
      <c r="BL788" s="135">
        <f>'Нарххо 2024'!BL788</f>
        <v>0</v>
      </c>
      <c r="BM788" s="135">
        <f>'Нарххо 2024'!BM788</f>
        <v>0</v>
      </c>
      <c r="BN788" s="169">
        <f>'Нарххо 2024'!BN788</f>
        <v>3</v>
      </c>
    </row>
    <row r="789" spans="1:66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0</v>
      </c>
      <c r="BL789" s="135">
        <f>'Нарххо 2024'!BL789</f>
        <v>0</v>
      </c>
      <c r="BM789" s="135">
        <f>'Нарххо 2024'!BM789</f>
        <v>0</v>
      </c>
      <c r="BN789" s="169">
        <f>'Нарххо 2024'!BN789</f>
        <v>40</v>
      </c>
    </row>
    <row r="790" spans="1:66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0</v>
      </c>
      <c r="BL790" s="135">
        <f>'Нарххо 2024'!BL790</f>
        <v>0</v>
      </c>
      <c r="BM790" s="135">
        <f>'Нарххо 2024'!BM790</f>
        <v>0</v>
      </c>
      <c r="BN790" s="169">
        <f>'Нарххо 2024'!BN790</f>
        <v>8.5500000000000007</v>
      </c>
    </row>
    <row r="791" spans="1:66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0</v>
      </c>
      <c r="BL791" s="135">
        <f>'Нарххо 2024'!BL791</f>
        <v>0</v>
      </c>
      <c r="BM791" s="135">
        <f>'Нарххо 2024'!BM791</f>
        <v>0</v>
      </c>
      <c r="BN791" s="169">
        <f>'Нарххо 2024'!BN791</f>
        <v>10.5</v>
      </c>
    </row>
    <row r="792" spans="1:66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0</v>
      </c>
      <c r="BL792" s="135">
        <f>'Нарххо 2024'!BL792</f>
        <v>0</v>
      </c>
      <c r="BM792" s="135">
        <f>'Нарххо 2024'!BM792</f>
        <v>0</v>
      </c>
      <c r="BN792" s="169">
        <f>'Нарххо 2024'!BN792</f>
        <v>10.6</v>
      </c>
    </row>
    <row r="793" spans="1:66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</row>
    <row r="794" spans="1:66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0</v>
      </c>
      <c r="BL794" s="135">
        <f>'Нарххо 2024'!BL794</f>
        <v>0</v>
      </c>
      <c r="BM794" s="135">
        <f>'Нарххо 2024'!BM794</f>
        <v>0</v>
      </c>
      <c r="BN794" s="169">
        <f>'Нарххо 2024'!BN794</f>
        <v>10.85</v>
      </c>
    </row>
    <row r="795" spans="1:66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0</v>
      </c>
      <c r="BL795" s="135">
        <f>'Нарххо 2024'!BL795</f>
        <v>0</v>
      </c>
      <c r="BM795" s="135">
        <f>'Нарххо 2024'!BM795</f>
        <v>0</v>
      </c>
      <c r="BN795" s="169">
        <f>'Нарххо 2024'!BN795</f>
        <v>10.95</v>
      </c>
    </row>
    <row r="796" spans="1:6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</row>
    <row r="797" spans="1:6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</row>
    <row r="798" spans="1:6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</row>
    <row r="799" spans="1:66" ht="18" x14ac:dyDescent="0.25">
      <c r="A799" s="285" t="s">
        <v>255</v>
      </c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285"/>
      <c r="AM799" s="285"/>
      <c r="AN799" s="285"/>
      <c r="AO799" s="285"/>
      <c r="AP799" s="285"/>
      <c r="AQ799" s="285"/>
      <c r="AR799" s="285"/>
      <c r="AS799" s="285"/>
      <c r="AT799" s="285"/>
      <c r="AU799" s="285"/>
      <c r="AV799" s="285"/>
      <c r="AW799" s="285"/>
      <c r="AX799" s="285"/>
      <c r="AY799" s="285"/>
      <c r="AZ799" s="285"/>
      <c r="BA799" s="285"/>
      <c r="BB799" s="285"/>
      <c r="BC799" s="285"/>
      <c r="BD799" s="285"/>
      <c r="BE799" s="285"/>
      <c r="BF799" s="285"/>
      <c r="BG799" s="285"/>
      <c r="BH799" s="285"/>
      <c r="BI799" s="285"/>
      <c r="BJ799" s="285"/>
      <c r="BK799" s="285"/>
      <c r="BL799" s="285"/>
      <c r="BM799" s="285"/>
      <c r="BN799" s="285"/>
    </row>
    <row r="800" spans="1:66" x14ac:dyDescent="0.3">
      <c r="A800" s="212"/>
      <c r="B800" s="200"/>
      <c r="C800" s="282" t="s">
        <v>275</v>
      </c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  <c r="AC800" s="283"/>
      <c r="AD800" s="283"/>
      <c r="AE800" s="283"/>
      <c r="AF800" s="283"/>
      <c r="AG800" s="283"/>
      <c r="AH800" s="283"/>
      <c r="AI800" s="283"/>
      <c r="AJ800" s="283"/>
      <c r="AK800" s="283"/>
      <c r="AL800" s="283"/>
      <c r="AM800" s="283"/>
      <c r="AN800" s="283"/>
      <c r="AO800" s="283"/>
      <c r="AP800" s="283"/>
      <c r="AQ800" s="283"/>
      <c r="AR800" s="283"/>
      <c r="AS800" s="283"/>
      <c r="AT800" s="283"/>
      <c r="AU800" s="283"/>
      <c r="AV800" s="283"/>
      <c r="AW800" s="283"/>
      <c r="AX800" s="283"/>
      <c r="AY800" s="283"/>
      <c r="AZ800" s="283"/>
      <c r="BA800" s="283"/>
      <c r="BB800" s="283"/>
      <c r="BC800" s="283"/>
      <c r="BD800" s="283"/>
      <c r="BE800" s="283"/>
      <c r="BF800" s="283"/>
      <c r="BG800" s="283"/>
      <c r="BH800" s="283"/>
      <c r="BI800" s="283"/>
      <c r="BJ800" s="283"/>
      <c r="BK800" s="283"/>
      <c r="BL800" s="283"/>
      <c r="BM800" s="283"/>
      <c r="BN800" s="284"/>
    </row>
    <row r="801" spans="1:66" ht="18.75" customHeight="1" x14ac:dyDescent="0.3">
      <c r="A801" s="218"/>
      <c r="B801" s="198"/>
      <c r="C801" s="349" t="s">
        <v>139</v>
      </c>
      <c r="D801" s="350"/>
      <c r="E801" s="350"/>
      <c r="F801" s="351"/>
      <c r="G801" s="348" t="s">
        <v>256</v>
      </c>
      <c r="H801" s="346" t="s">
        <v>139</v>
      </c>
      <c r="I801" s="347"/>
      <c r="J801" s="347"/>
      <c r="K801" s="352"/>
      <c r="L801" s="348" t="s">
        <v>256</v>
      </c>
      <c r="M801" s="346" t="s">
        <v>139</v>
      </c>
      <c r="N801" s="347"/>
      <c r="O801" s="347"/>
      <c r="P801" s="352"/>
      <c r="Q801" s="348" t="s">
        <v>256</v>
      </c>
      <c r="R801" s="346" t="s">
        <v>139</v>
      </c>
      <c r="S801" s="347"/>
      <c r="T801" s="347"/>
      <c r="U801" s="347"/>
      <c r="V801" s="352"/>
      <c r="W801" s="348" t="s">
        <v>256</v>
      </c>
      <c r="X801" s="346" t="s">
        <v>139</v>
      </c>
      <c r="Y801" s="347"/>
      <c r="Z801" s="347"/>
      <c r="AA801" s="352"/>
      <c r="AB801" s="348" t="s">
        <v>256</v>
      </c>
      <c r="AC801" s="346" t="s">
        <v>139</v>
      </c>
      <c r="AD801" s="347"/>
      <c r="AE801" s="347"/>
      <c r="AF801" s="352"/>
      <c r="AG801" s="348" t="s">
        <v>256</v>
      </c>
      <c r="AH801" s="346" t="s">
        <v>139</v>
      </c>
      <c r="AI801" s="347"/>
      <c r="AJ801" s="347"/>
      <c r="AK801" s="347"/>
      <c r="AL801" s="352"/>
      <c r="AM801" s="348" t="s">
        <v>256</v>
      </c>
      <c r="AN801" s="346" t="s">
        <v>139</v>
      </c>
      <c r="AO801" s="347"/>
      <c r="AP801" s="347"/>
      <c r="AQ801" s="352"/>
      <c r="AR801" s="348" t="s">
        <v>256</v>
      </c>
      <c r="AS801" s="346" t="s">
        <v>139</v>
      </c>
      <c r="AT801" s="347"/>
      <c r="AU801" s="347"/>
      <c r="AV801" s="347"/>
      <c r="AW801" s="256"/>
      <c r="AX801" s="348" t="s">
        <v>256</v>
      </c>
      <c r="AY801" s="346" t="s">
        <v>139</v>
      </c>
      <c r="AZ801" s="347"/>
      <c r="BA801" s="347"/>
      <c r="BB801" s="352"/>
      <c r="BC801" s="348" t="s">
        <v>256</v>
      </c>
      <c r="BD801" s="346" t="s">
        <v>139</v>
      </c>
      <c r="BE801" s="347"/>
      <c r="BF801" s="347"/>
      <c r="BG801" s="352"/>
      <c r="BH801" s="348" t="s">
        <v>256</v>
      </c>
      <c r="BI801" s="346" t="s">
        <v>139</v>
      </c>
      <c r="BJ801" s="347"/>
      <c r="BK801" s="347"/>
      <c r="BL801" s="352"/>
      <c r="BM801" s="266"/>
      <c r="BN801" s="348" t="s">
        <v>256</v>
      </c>
    </row>
    <row r="802" spans="1:66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3"/>
      <c r="H802" s="138" t="s">
        <v>141</v>
      </c>
      <c r="I802" s="138" t="s">
        <v>142</v>
      </c>
      <c r="J802" s="138" t="s">
        <v>143</v>
      </c>
      <c r="K802" s="138" t="s">
        <v>144</v>
      </c>
      <c r="L802" s="273"/>
      <c r="M802" s="138" t="s">
        <v>145</v>
      </c>
      <c r="N802" s="138" t="s">
        <v>146</v>
      </c>
      <c r="O802" s="138" t="s">
        <v>147</v>
      </c>
      <c r="P802" s="138" t="s">
        <v>148</v>
      </c>
      <c r="Q802" s="273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3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73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73"/>
    </row>
    <row r="803" spans="1:66" ht="18" x14ac:dyDescent="0.25">
      <c r="A803" s="274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</row>
    <row r="804" spans="1:66" ht="18" x14ac:dyDescent="0.25">
      <c r="A804" s="275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0</v>
      </c>
      <c r="BL804" s="135">
        <f>'Нарххо 2024'!BL804</f>
        <v>0</v>
      </c>
      <c r="BM804" s="135">
        <f>'Нарххо 2024'!BM804</f>
        <v>0</v>
      </c>
      <c r="BN804" s="169">
        <f>'Нарххо 2024'!BN804</f>
        <v>5</v>
      </c>
    </row>
    <row r="805" spans="1:66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0</v>
      </c>
      <c r="BL805" s="135">
        <f>'Нарххо 2024'!BL805</f>
        <v>0</v>
      </c>
      <c r="BM805" s="135">
        <f>'Нарххо 2024'!BM805</f>
        <v>0</v>
      </c>
      <c r="BN805" s="169">
        <f>'Нарххо 2024'!BN805</f>
        <v>4.25</v>
      </c>
    </row>
    <row r="806" spans="1:66" ht="18" x14ac:dyDescent="0.25">
      <c r="A806" s="274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</row>
    <row r="807" spans="1:66" ht="18" x14ac:dyDescent="0.25">
      <c r="A807" s="275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0</v>
      </c>
      <c r="BL807" s="135">
        <f>'Нарххо 2024'!BL807</f>
        <v>0</v>
      </c>
      <c r="BM807" s="135">
        <f>'Нарххо 2024'!BM807</f>
        <v>0</v>
      </c>
      <c r="BN807" s="169">
        <f>'Нарххо 2024'!BN807</f>
        <v>3.05</v>
      </c>
    </row>
    <row r="808" spans="1:66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0</v>
      </c>
      <c r="BL808" s="135">
        <f>'Нарххо 2024'!BL808</f>
        <v>0</v>
      </c>
      <c r="BM808" s="135">
        <f>'Нарххо 2024'!BM808</f>
        <v>0</v>
      </c>
      <c r="BN808" s="169">
        <f>'Нарххо 2024'!BN808</f>
        <v>2.8</v>
      </c>
    </row>
    <row r="809" spans="1:66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0</v>
      </c>
      <c r="BL809" s="135">
        <f>'Нарххо 2024'!BL809</f>
        <v>0</v>
      </c>
      <c r="BM809" s="135">
        <f>'Нарххо 2024'!BM809</f>
        <v>0</v>
      </c>
      <c r="BN809" s="169">
        <f>'Нарххо 2024'!BN809</f>
        <v>10</v>
      </c>
    </row>
    <row r="810" spans="1:66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0</v>
      </c>
      <c r="BL810" s="135">
        <f>'Нарххо 2024'!BL810</f>
        <v>0</v>
      </c>
      <c r="BM810" s="135">
        <f>'Нарххо 2024'!BM810</f>
        <v>0</v>
      </c>
      <c r="BN810" s="169">
        <f>'Нарххо 2024'!BN810</f>
        <v>11</v>
      </c>
    </row>
    <row r="811" spans="1:66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0</v>
      </c>
      <c r="BL811" s="135">
        <f>'Нарххо 2024'!BL811</f>
        <v>0</v>
      </c>
      <c r="BM811" s="135">
        <f>'Нарххо 2024'!BM811</f>
        <v>0</v>
      </c>
      <c r="BN811" s="169">
        <f>'Нарххо 2024'!BN811</f>
        <v>5</v>
      </c>
    </row>
    <row r="812" spans="1:66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0</v>
      </c>
      <c r="BL812" s="135">
        <f>'Нарххо 2024'!BL812</f>
        <v>0</v>
      </c>
      <c r="BM812" s="135">
        <f>'Нарххо 2024'!BM812</f>
        <v>0</v>
      </c>
      <c r="BN812" s="169">
        <f>'Нарххо 2024'!BN812</f>
        <v>16</v>
      </c>
    </row>
    <row r="813" spans="1:66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0</v>
      </c>
      <c r="BL813" s="135">
        <f>'Нарххо 2024'!BL813</f>
        <v>0</v>
      </c>
      <c r="BM813" s="135">
        <f>'Нарххо 2024'!BM813</f>
        <v>0</v>
      </c>
      <c r="BN813" s="169">
        <f>'Нарххо 2024'!BN813</f>
        <v>16</v>
      </c>
    </row>
    <row r="814" spans="1:66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0</v>
      </c>
      <c r="BL814" s="135">
        <f>'Нарххо 2024'!BL814</f>
        <v>0</v>
      </c>
      <c r="BM814" s="135">
        <f>'Нарххо 2024'!BM814</f>
        <v>0</v>
      </c>
      <c r="BN814" s="169">
        <f>'Нарххо 2024'!BN814</f>
        <v>17</v>
      </c>
    </row>
    <row r="815" spans="1:66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0</v>
      </c>
      <c r="BL815" s="135">
        <f>'Нарххо 2024'!BL815</f>
        <v>0</v>
      </c>
      <c r="BM815" s="135">
        <f>'Нарххо 2024'!BM815</f>
        <v>0</v>
      </c>
      <c r="BN815" s="169">
        <f>'Нарххо 2024'!BN815</f>
        <v>87</v>
      </c>
    </row>
    <row r="816" spans="1:66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0</v>
      </c>
      <c r="BL816" s="135">
        <f>'Нарххо 2024'!BL816</f>
        <v>0</v>
      </c>
      <c r="BM816" s="135">
        <f>'Нарххо 2024'!BM816</f>
        <v>0</v>
      </c>
      <c r="BN816" s="169">
        <f>'Нарххо 2024'!BN816</f>
        <v>88</v>
      </c>
    </row>
    <row r="817" spans="1:66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0</v>
      </c>
      <c r="BL817" s="135">
        <f>'Нарххо 2024'!BL817</f>
        <v>0</v>
      </c>
      <c r="BM817" s="135">
        <f>'Нарххо 2024'!BM817</f>
        <v>0</v>
      </c>
      <c r="BN817" s="169">
        <f>'Нарххо 2024'!BN817</f>
        <v>6</v>
      </c>
    </row>
    <row r="818" spans="1:66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0</v>
      </c>
      <c r="BL818" s="135">
        <f>'Нарххо 2024'!BL818</f>
        <v>0</v>
      </c>
      <c r="BM818" s="135">
        <f>'Нарххо 2024'!BM818</f>
        <v>0</v>
      </c>
      <c r="BN818" s="169">
        <f>'Нарххо 2024'!BN818</f>
        <v>12</v>
      </c>
    </row>
    <row r="819" spans="1:66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0</v>
      </c>
      <c r="BL819" s="135">
        <f>'Нарххо 2024'!BL819</f>
        <v>0</v>
      </c>
      <c r="BM819" s="135">
        <f>'Нарххо 2024'!BM819</f>
        <v>0</v>
      </c>
      <c r="BN819" s="169">
        <f>'Нарххо 2024'!BN819</f>
        <v>10.5</v>
      </c>
    </row>
    <row r="820" spans="1:66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0</v>
      </c>
      <c r="BL820" s="135">
        <f>'Нарххо 2024'!BL820</f>
        <v>0</v>
      </c>
      <c r="BM820" s="135">
        <f>'Нарххо 2024'!BM820</f>
        <v>0</v>
      </c>
      <c r="BN820" s="169">
        <f>'Нарххо 2024'!BN820</f>
        <v>45</v>
      </c>
    </row>
    <row r="821" spans="1:66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0</v>
      </c>
      <c r="BL821" s="135">
        <f>'Нарххо 2024'!BL821</f>
        <v>0</v>
      </c>
      <c r="BM821" s="135">
        <f>'Нарххо 2024'!BM821</f>
        <v>0</v>
      </c>
      <c r="BN821" s="169">
        <f>'Нарххо 2024'!BN821</f>
        <v>40</v>
      </c>
    </row>
    <row r="822" spans="1:66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0</v>
      </c>
      <c r="BL822" s="135">
        <f>'Нарххо 2024'!BL822</f>
        <v>0</v>
      </c>
      <c r="BM822" s="135">
        <f>'Нарххо 2024'!BM822</f>
        <v>0</v>
      </c>
      <c r="BN822" s="169">
        <f>'Нарххо 2024'!BN822</f>
        <v>5.35</v>
      </c>
    </row>
    <row r="823" spans="1:66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0</v>
      </c>
      <c r="BL823" s="135">
        <f>'Нарххо 2024'!BL823</f>
        <v>0</v>
      </c>
      <c r="BM823" s="135">
        <f>'Нарххо 2024'!BM823</f>
        <v>0</v>
      </c>
      <c r="BN823" s="169">
        <f>'Нарххо 2024'!BN823</f>
        <v>4.4000000000000004</v>
      </c>
    </row>
    <row r="824" spans="1:66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0</v>
      </c>
      <c r="BL824" s="135">
        <f>'Нарххо 2024'!BL824</f>
        <v>0</v>
      </c>
      <c r="BM824" s="135">
        <f>'Нарххо 2024'!BM824</f>
        <v>0</v>
      </c>
      <c r="BN824" s="169">
        <f>'Нарххо 2024'!BN824</f>
        <v>3.3</v>
      </c>
    </row>
    <row r="825" spans="1:66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0</v>
      </c>
      <c r="BL825" s="135">
        <f>'Нарххо 2024'!BL825</f>
        <v>0</v>
      </c>
      <c r="BM825" s="135">
        <f>'Нарххо 2024'!BM825</f>
        <v>0</v>
      </c>
      <c r="BN825" s="169">
        <f>'Нарххо 2024'!BN825</f>
        <v>18</v>
      </c>
    </row>
    <row r="826" spans="1:66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0</v>
      </c>
      <c r="BL826" s="135">
        <f>'Нарххо 2024'!BL826</f>
        <v>0</v>
      </c>
      <c r="BM826" s="135">
        <f>'Нарххо 2024'!BM826</f>
        <v>0</v>
      </c>
      <c r="BN826" s="169">
        <f>'Нарххо 2024'!BN826</f>
        <v>20</v>
      </c>
    </row>
    <row r="827" spans="1:66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0</v>
      </c>
      <c r="BL827" s="135">
        <f>'Нарххо 2024'!BL827</f>
        <v>0</v>
      </c>
      <c r="BM827" s="135">
        <f>'Нарххо 2024'!BM827</f>
        <v>0</v>
      </c>
      <c r="BN827" s="169">
        <f>'Нарххо 2024'!BN827</f>
        <v>17</v>
      </c>
    </row>
    <row r="828" spans="1:66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0</v>
      </c>
      <c r="BL828" s="135">
        <f>'Нарххо 2024'!BL828</f>
        <v>0</v>
      </c>
      <c r="BM828" s="135">
        <f>'Нарххо 2024'!BM828</f>
        <v>0</v>
      </c>
      <c r="BN828" s="169">
        <f>'Нарххо 2024'!BN828</f>
        <v>5</v>
      </c>
    </row>
    <row r="829" spans="1:66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0</v>
      </c>
      <c r="BL829" s="135">
        <f>'Нарххо 2024'!BL829</f>
        <v>0</v>
      </c>
      <c r="BM829" s="135">
        <f>'Нарххо 2024'!BM829</f>
        <v>0</v>
      </c>
      <c r="BN829" s="169">
        <f>'Нарххо 2024'!BN829</f>
        <v>4</v>
      </c>
    </row>
    <row r="830" spans="1:66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0</v>
      </c>
      <c r="BL830" s="135">
        <f>'Нарххо 2024'!BL830</f>
        <v>0</v>
      </c>
      <c r="BM830" s="135">
        <f>'Нарххо 2024'!BM830</f>
        <v>0</v>
      </c>
      <c r="BN830" s="169">
        <f>'Нарххо 2024'!BN830</f>
        <v>48</v>
      </c>
    </row>
    <row r="831" spans="1:66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0</v>
      </c>
      <c r="BL831" s="135">
        <f>'Нарххо 2024'!BL831</f>
        <v>0</v>
      </c>
      <c r="BM831" s="135">
        <f>'Нарххо 2024'!BM831</f>
        <v>0</v>
      </c>
      <c r="BN831" s="169">
        <f>'Нарххо 2024'!BN831</f>
        <v>8.5</v>
      </c>
    </row>
    <row r="832" spans="1:66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0</v>
      </c>
      <c r="BL832" s="135">
        <f>'Нарххо 2024'!BL832</f>
        <v>0</v>
      </c>
      <c r="BM832" s="135">
        <f>'Нарххо 2024'!BM832</f>
        <v>0</v>
      </c>
      <c r="BN832" s="169">
        <f>'Нарххо 2024'!BN832</f>
        <v>10.5</v>
      </c>
    </row>
    <row r="833" spans="1:66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0</v>
      </c>
      <c r="BL833" s="135">
        <f>'Нарххо 2024'!BL833</f>
        <v>0</v>
      </c>
      <c r="BM833" s="135">
        <f>'Нарххо 2024'!BM833</f>
        <v>0</v>
      </c>
      <c r="BN833" s="169">
        <f>'Нарххо 2024'!BN833</f>
        <v>10.5</v>
      </c>
    </row>
    <row r="834" spans="1:66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</row>
    <row r="835" spans="1:66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0</v>
      </c>
      <c r="BL835" s="135">
        <f>'Нарххо 2024'!BL835</f>
        <v>0</v>
      </c>
      <c r="BM835" s="135">
        <f>'Нарххо 2024'!BM835</f>
        <v>0</v>
      </c>
      <c r="BN835" s="169">
        <f>'Нарххо 2024'!BN835</f>
        <v>10.85</v>
      </c>
    </row>
    <row r="836" spans="1:66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0</v>
      </c>
      <c r="BL836" s="135">
        <f>'Нарххо 2024'!BL836</f>
        <v>0</v>
      </c>
      <c r="BM836" s="135">
        <f>'Нарххо 2024'!BM836</f>
        <v>0</v>
      </c>
      <c r="BN836" s="169">
        <f>'Нарххо 2024'!BN836</f>
        <v>10.95</v>
      </c>
    </row>
    <row r="837" spans="1:6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</row>
    <row r="838" spans="1:6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</row>
    <row r="839" spans="1:6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</row>
    <row r="840" spans="1:66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</row>
    <row r="841" spans="1:66" ht="18" x14ac:dyDescent="0.25">
      <c r="A841" s="285" t="s">
        <v>255</v>
      </c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285"/>
      <c r="AM841" s="285"/>
      <c r="AN841" s="285"/>
      <c r="AO841" s="285"/>
      <c r="AP841" s="285"/>
      <c r="AQ841" s="285"/>
      <c r="AR841" s="285"/>
      <c r="AS841" s="285"/>
      <c r="AT841" s="285"/>
      <c r="AU841" s="285"/>
      <c r="AV841" s="285"/>
      <c r="AW841" s="285"/>
      <c r="AX841" s="285"/>
      <c r="AY841" s="285"/>
      <c r="AZ841" s="285"/>
      <c r="BA841" s="285"/>
      <c r="BB841" s="285"/>
      <c r="BC841" s="285"/>
      <c r="BD841" s="285"/>
      <c r="BE841" s="285"/>
      <c r="BF841" s="285"/>
      <c r="BG841" s="285"/>
      <c r="BH841" s="285"/>
      <c r="BI841" s="285"/>
      <c r="BJ841" s="285"/>
      <c r="BK841" s="285"/>
      <c r="BL841" s="285"/>
      <c r="BM841" s="285"/>
      <c r="BN841" s="285"/>
    </row>
    <row r="842" spans="1:66" x14ac:dyDescent="0.3">
      <c r="A842" s="212"/>
      <c r="B842" s="200"/>
      <c r="C842" s="282" t="s">
        <v>276</v>
      </c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  <c r="AC842" s="283"/>
      <c r="AD842" s="283"/>
      <c r="AE842" s="283"/>
      <c r="AF842" s="283"/>
      <c r="AG842" s="283"/>
      <c r="AH842" s="283"/>
      <c r="AI842" s="283"/>
      <c r="AJ842" s="283"/>
      <c r="AK842" s="283"/>
      <c r="AL842" s="283"/>
      <c r="AM842" s="283"/>
      <c r="AN842" s="283"/>
      <c r="AO842" s="283"/>
      <c r="AP842" s="283"/>
      <c r="AQ842" s="283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4"/>
    </row>
    <row r="843" spans="1:66" ht="18.75" customHeight="1" x14ac:dyDescent="0.3">
      <c r="A843" s="218"/>
      <c r="B843" s="198"/>
      <c r="C843" s="349" t="s">
        <v>139</v>
      </c>
      <c r="D843" s="350"/>
      <c r="E843" s="350"/>
      <c r="F843" s="351"/>
      <c r="G843" s="348" t="s">
        <v>256</v>
      </c>
      <c r="H843" s="346" t="s">
        <v>139</v>
      </c>
      <c r="I843" s="347"/>
      <c r="J843" s="347"/>
      <c r="K843" s="352"/>
      <c r="L843" s="348" t="s">
        <v>256</v>
      </c>
      <c r="M843" s="346" t="s">
        <v>139</v>
      </c>
      <c r="N843" s="347"/>
      <c r="O843" s="347"/>
      <c r="P843" s="352"/>
      <c r="Q843" s="348" t="s">
        <v>256</v>
      </c>
      <c r="R843" s="346" t="s">
        <v>139</v>
      </c>
      <c r="S843" s="347"/>
      <c r="T843" s="347"/>
      <c r="U843" s="347"/>
      <c r="V843" s="352"/>
      <c r="W843" s="348" t="s">
        <v>256</v>
      </c>
      <c r="X843" s="346" t="s">
        <v>139</v>
      </c>
      <c r="Y843" s="347"/>
      <c r="Z843" s="347"/>
      <c r="AA843" s="352"/>
      <c r="AB843" s="348" t="s">
        <v>256</v>
      </c>
      <c r="AC843" s="346" t="s">
        <v>139</v>
      </c>
      <c r="AD843" s="347"/>
      <c r="AE843" s="347"/>
      <c r="AF843" s="352"/>
      <c r="AG843" s="348" t="s">
        <v>256</v>
      </c>
      <c r="AH843" s="346" t="s">
        <v>139</v>
      </c>
      <c r="AI843" s="347"/>
      <c r="AJ843" s="347"/>
      <c r="AK843" s="347"/>
      <c r="AL843" s="352"/>
      <c r="AM843" s="348" t="s">
        <v>256</v>
      </c>
      <c r="AN843" s="346" t="s">
        <v>139</v>
      </c>
      <c r="AO843" s="347"/>
      <c r="AP843" s="347"/>
      <c r="AQ843" s="352"/>
      <c r="AR843" s="348" t="s">
        <v>256</v>
      </c>
      <c r="AS843" s="346" t="s">
        <v>139</v>
      </c>
      <c r="AT843" s="347"/>
      <c r="AU843" s="347"/>
      <c r="AV843" s="347"/>
      <c r="AW843" s="256"/>
      <c r="AX843" s="348" t="s">
        <v>256</v>
      </c>
      <c r="AY843" s="346" t="s">
        <v>139</v>
      </c>
      <c r="AZ843" s="347"/>
      <c r="BA843" s="347"/>
      <c r="BB843" s="352"/>
      <c r="BC843" s="348" t="s">
        <v>256</v>
      </c>
      <c r="BD843" s="346" t="s">
        <v>139</v>
      </c>
      <c r="BE843" s="347"/>
      <c r="BF843" s="347"/>
      <c r="BG843" s="352"/>
      <c r="BH843" s="348" t="s">
        <v>256</v>
      </c>
      <c r="BI843" s="346" t="s">
        <v>139</v>
      </c>
      <c r="BJ843" s="347"/>
      <c r="BK843" s="347"/>
      <c r="BL843" s="352"/>
      <c r="BM843" s="266"/>
      <c r="BN843" s="348" t="s">
        <v>256</v>
      </c>
    </row>
    <row r="844" spans="1:66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3"/>
      <c r="H844" s="138" t="s">
        <v>141</v>
      </c>
      <c r="I844" s="138" t="s">
        <v>142</v>
      </c>
      <c r="J844" s="138" t="s">
        <v>143</v>
      </c>
      <c r="K844" s="138" t="s">
        <v>144</v>
      </c>
      <c r="L844" s="273"/>
      <c r="M844" s="138" t="s">
        <v>145</v>
      </c>
      <c r="N844" s="138" t="s">
        <v>146</v>
      </c>
      <c r="O844" s="138" t="s">
        <v>147</v>
      </c>
      <c r="P844" s="138" t="s">
        <v>148</v>
      </c>
      <c r="Q844" s="273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3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73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73"/>
    </row>
    <row r="845" spans="1:66" ht="18" x14ac:dyDescent="0.25">
      <c r="A845" s="274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</row>
    <row r="846" spans="1:66" ht="18" x14ac:dyDescent="0.25">
      <c r="A846" s="275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0</v>
      </c>
      <c r="BL846" s="135">
        <f>'Нарххо 2024'!BL846</f>
        <v>0</v>
      </c>
      <c r="BM846" s="135">
        <f>'Нарххо 2024'!BM846</f>
        <v>0</v>
      </c>
      <c r="BN846" s="169">
        <f>'Нарххо 2024'!BN846</f>
        <v>4.75</v>
      </c>
    </row>
    <row r="847" spans="1:66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0</v>
      </c>
      <c r="BL847" s="135">
        <f>'Нарххо 2024'!BL847</f>
        <v>0</v>
      </c>
      <c r="BM847" s="135">
        <f>'Нарххо 2024'!BM847</f>
        <v>0</v>
      </c>
      <c r="BN847" s="169">
        <f>'Нарххо 2024'!BN847</f>
        <v>3.15</v>
      </c>
    </row>
    <row r="848" spans="1:66" ht="18" x14ac:dyDescent="0.25">
      <c r="A848" s="274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</row>
    <row r="849" spans="1:66" ht="18" x14ac:dyDescent="0.25">
      <c r="A849" s="275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0</v>
      </c>
      <c r="BL849" s="135">
        <f>'Нарххо 2024'!BL849</f>
        <v>0</v>
      </c>
      <c r="BM849" s="135">
        <f>'Нарххо 2024'!BM849</f>
        <v>0</v>
      </c>
      <c r="BN849" s="169">
        <f>'Нарххо 2024'!BN849</f>
        <v>2.85</v>
      </c>
    </row>
    <row r="850" spans="1:66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0</v>
      </c>
      <c r="BL850" s="135">
        <f>'Нарххо 2024'!BL850</f>
        <v>0</v>
      </c>
      <c r="BM850" s="135">
        <f>'Нарххо 2024'!BM850</f>
        <v>0</v>
      </c>
      <c r="BN850" s="169">
        <f>'Нарххо 2024'!BN850</f>
        <v>3.15</v>
      </c>
    </row>
    <row r="851" spans="1:66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0</v>
      </c>
      <c r="BL851" s="135">
        <f>'Нарххо 2024'!BL851</f>
        <v>0</v>
      </c>
      <c r="BM851" s="135">
        <f>'Нарххо 2024'!BM851</f>
        <v>0</v>
      </c>
      <c r="BN851" s="169">
        <f>'Нарххо 2024'!BN851</f>
        <v>10.75</v>
      </c>
    </row>
    <row r="852" spans="1:66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0</v>
      </c>
      <c r="BL852" s="135">
        <f>'Нарххо 2024'!BL852</f>
        <v>0</v>
      </c>
      <c r="BM852" s="135">
        <f>'Нарххо 2024'!BM852</f>
        <v>0</v>
      </c>
      <c r="BN852" s="169">
        <f>'Нарххо 2024'!BN852</f>
        <v>11.5</v>
      </c>
    </row>
    <row r="853" spans="1:66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0</v>
      </c>
      <c r="BL853" s="135">
        <f>'Нарххо 2024'!BL853</f>
        <v>0</v>
      </c>
      <c r="BM853" s="135">
        <f>'Нарххо 2024'!BM853</f>
        <v>0</v>
      </c>
      <c r="BN853" s="169">
        <f>'Нарххо 2024'!BN853</f>
        <v>6</v>
      </c>
    </row>
    <row r="854" spans="1:66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0</v>
      </c>
      <c r="BL854" s="135">
        <f>'Нарххо 2024'!BL854</f>
        <v>0</v>
      </c>
      <c r="BM854" s="135">
        <f>'Нарххо 2024'!BM854</f>
        <v>0</v>
      </c>
      <c r="BN854" s="169">
        <f>'Нарххо 2024'!BN854</f>
        <v>15</v>
      </c>
    </row>
    <row r="855" spans="1:66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0</v>
      </c>
      <c r="BL855" s="135">
        <f>'Нарххо 2024'!BL855</f>
        <v>0</v>
      </c>
      <c r="BM855" s="135">
        <f>'Нарххо 2024'!BM855</f>
        <v>0</v>
      </c>
      <c r="BN855" s="169">
        <f>'Нарххо 2024'!BN855</f>
        <v>16</v>
      </c>
    </row>
    <row r="856" spans="1:66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0</v>
      </c>
      <c r="BL856" s="135">
        <f>'Нарххо 2024'!BL856</f>
        <v>0</v>
      </c>
      <c r="BM856" s="135">
        <f>'Нарххо 2024'!BM856</f>
        <v>0</v>
      </c>
      <c r="BN856" s="169">
        <f>'Нарххо 2024'!BN856</f>
        <v>18</v>
      </c>
    </row>
    <row r="857" spans="1:66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0</v>
      </c>
      <c r="BL857" s="135">
        <f>'Нарххо 2024'!BL857</f>
        <v>0</v>
      </c>
      <c r="BM857" s="135">
        <f>'Нарххо 2024'!BM857</f>
        <v>0</v>
      </c>
      <c r="BN857" s="169">
        <f>'Нарххо 2024'!BN857</f>
        <v>90</v>
      </c>
    </row>
    <row r="858" spans="1:66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0</v>
      </c>
      <c r="BL858" s="135">
        <f>'Нарххо 2024'!BL858</f>
        <v>0</v>
      </c>
      <c r="BM858" s="135">
        <f>'Нарххо 2024'!BM858</f>
        <v>0</v>
      </c>
      <c r="BN858" s="169">
        <f>'Нарххо 2024'!BN858</f>
        <v>95</v>
      </c>
    </row>
    <row r="859" spans="1:66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0</v>
      </c>
      <c r="BL859" s="135">
        <f>'Нарххо 2024'!BL859</f>
        <v>0</v>
      </c>
      <c r="BM859" s="135">
        <f>'Нарххо 2024'!BM859</f>
        <v>0</v>
      </c>
      <c r="BN859" s="169">
        <f>'Нарххо 2024'!BN859</f>
        <v>5</v>
      </c>
    </row>
    <row r="860" spans="1:66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0</v>
      </c>
      <c r="BL860" s="135">
        <f>'Нарххо 2024'!BL860</f>
        <v>0</v>
      </c>
      <c r="BM860" s="135">
        <f>'Нарххо 2024'!BM860</f>
        <v>0</v>
      </c>
      <c r="BN860" s="169">
        <f>'Нарххо 2024'!BN860</f>
        <v>11</v>
      </c>
    </row>
    <row r="861" spans="1:66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0</v>
      </c>
      <c r="BL861" s="135">
        <f>'Нарххо 2024'!BL861</f>
        <v>0</v>
      </c>
      <c r="BM861" s="135">
        <f>'Нарххо 2024'!BM861</f>
        <v>0</v>
      </c>
      <c r="BN861" s="169">
        <f>'Нарххо 2024'!BN861</f>
        <v>11.5</v>
      </c>
    </row>
    <row r="862" spans="1:66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0</v>
      </c>
      <c r="BL862" s="135">
        <f>'Нарххо 2024'!BL862</f>
        <v>0</v>
      </c>
      <c r="BM862" s="135">
        <f>'Нарххо 2024'!BM862</f>
        <v>0</v>
      </c>
      <c r="BN862" s="169">
        <f>'Нарххо 2024'!BN862</f>
        <v>28</v>
      </c>
    </row>
    <row r="863" spans="1:66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0</v>
      </c>
      <c r="BL863" s="135">
        <f>'Нарххо 2024'!BL863</f>
        <v>0</v>
      </c>
      <c r="BM863" s="135">
        <f>'Нарххо 2024'!BM863</f>
        <v>0</v>
      </c>
      <c r="BN863" s="169">
        <f>'Нарххо 2024'!BN863</f>
        <v>30</v>
      </c>
    </row>
    <row r="864" spans="1:66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0</v>
      </c>
      <c r="BL864" s="135">
        <f>'Нарххо 2024'!BL864</f>
        <v>0</v>
      </c>
      <c r="BM864" s="135">
        <f>'Нарххо 2024'!BM864</f>
        <v>0</v>
      </c>
      <c r="BN864" s="169">
        <f>'Нарххо 2024'!BN864</f>
        <v>5</v>
      </c>
    </row>
    <row r="865" spans="1:66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0</v>
      </c>
      <c r="BL865" s="135">
        <f>'Нарххо 2024'!BL865</f>
        <v>0</v>
      </c>
      <c r="BM865" s="135">
        <f>'Нарххо 2024'!BM865</f>
        <v>0</v>
      </c>
      <c r="BN865" s="169">
        <f>'Нарххо 2024'!BN865</f>
        <v>4.2</v>
      </c>
    </row>
    <row r="866" spans="1:66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0</v>
      </c>
      <c r="BL866" s="135">
        <f>'Нарххо 2024'!BL866</f>
        <v>0</v>
      </c>
      <c r="BM866" s="135">
        <f>'Нарххо 2024'!BM866</f>
        <v>0</v>
      </c>
      <c r="BN866" s="169">
        <f>'Нарххо 2024'!BN866</f>
        <v>3.5</v>
      </c>
    </row>
    <row r="867" spans="1:66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0</v>
      </c>
      <c r="BL867" s="135">
        <f>'Нарххо 2024'!BL867</f>
        <v>0</v>
      </c>
      <c r="BM867" s="135">
        <f>'Нарххо 2024'!BM867</f>
        <v>0</v>
      </c>
      <c r="BN867" s="169">
        <f>'Нарххо 2024'!BN867</f>
        <v>17</v>
      </c>
    </row>
    <row r="868" spans="1:66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0</v>
      </c>
      <c r="BL868" s="135">
        <f>'Нарххо 2024'!BL868</f>
        <v>0</v>
      </c>
      <c r="BM868" s="135">
        <f>'Нарххо 2024'!BM868</f>
        <v>0</v>
      </c>
      <c r="BN868" s="169">
        <f>'Нарххо 2024'!BN868</f>
        <v>17</v>
      </c>
    </row>
    <row r="869" spans="1:66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0</v>
      </c>
      <c r="BL869" s="135">
        <f>'Нарххо 2024'!BL869</f>
        <v>0</v>
      </c>
      <c r="BM869" s="135">
        <f>'Нарххо 2024'!BM869</f>
        <v>0</v>
      </c>
      <c r="BN869" s="169">
        <f>'Нарххо 2024'!BN869</f>
        <v>16</v>
      </c>
    </row>
    <row r="870" spans="1:66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0</v>
      </c>
      <c r="BL870" s="135">
        <f>'Нарххо 2024'!BL870</f>
        <v>0</v>
      </c>
      <c r="BM870" s="135">
        <f>'Нарххо 2024'!BM870</f>
        <v>0</v>
      </c>
      <c r="BN870" s="169">
        <f>'Нарххо 2024'!BN870</f>
        <v>3.5</v>
      </c>
    </row>
    <row r="871" spans="1:66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0</v>
      </c>
      <c r="BL871" s="135">
        <f>'Нарххо 2024'!BL871</f>
        <v>0</v>
      </c>
      <c r="BM871" s="135">
        <f>'Нарххо 2024'!BM871</f>
        <v>0</v>
      </c>
      <c r="BN871" s="169">
        <f>'Нарххо 2024'!BN871</f>
        <v>2</v>
      </c>
    </row>
    <row r="872" spans="1:66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0</v>
      </c>
      <c r="BL872" s="135">
        <f>'Нарххо 2024'!BL872</f>
        <v>0</v>
      </c>
      <c r="BM872" s="135">
        <f>'Нарххо 2024'!BM872</f>
        <v>0</v>
      </c>
      <c r="BN872" s="169">
        <f>'Нарххо 2024'!BN872</f>
        <v>40</v>
      </c>
    </row>
    <row r="873" spans="1:66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0</v>
      </c>
      <c r="BL873" s="135">
        <f>'Нарххо 2024'!BL873</f>
        <v>0</v>
      </c>
      <c r="BM873" s="135">
        <f>'Нарххо 2024'!BM873</f>
        <v>0</v>
      </c>
      <c r="BN873" s="169">
        <f>'Нарххо 2024'!BN873</f>
        <v>8.5500000000000007</v>
      </c>
    </row>
    <row r="874" spans="1:66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0</v>
      </c>
      <c r="BL874" s="135">
        <f>'Нарххо 2024'!BL874</f>
        <v>0</v>
      </c>
      <c r="BM874" s="135">
        <f>'Нарххо 2024'!BM874</f>
        <v>0</v>
      </c>
      <c r="BN874" s="169">
        <f>'Нарххо 2024'!BN874</f>
        <v>10.4</v>
      </c>
    </row>
    <row r="875" spans="1:66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0</v>
      </c>
      <c r="BL875" s="135">
        <f>'Нарххо 2024'!BL875</f>
        <v>0</v>
      </c>
      <c r="BM875" s="135">
        <f>'Нарххо 2024'!BM875</f>
        <v>0</v>
      </c>
      <c r="BN875" s="169">
        <f>'Нарххо 2024'!BN875</f>
        <v>11.4</v>
      </c>
    </row>
    <row r="876" spans="1:66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</row>
    <row r="877" spans="1:66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0</v>
      </c>
      <c r="BL877" s="135">
        <f>'Нарххо 2024'!BL877</f>
        <v>0</v>
      </c>
      <c r="BM877" s="135">
        <f>'Нарххо 2024'!BM877</f>
        <v>0</v>
      </c>
      <c r="BN877" s="169">
        <f>'Нарххо 2024'!BN877</f>
        <v>10.85</v>
      </c>
    </row>
    <row r="878" spans="1:66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0</v>
      </c>
      <c r="BL878" s="135">
        <f>'Нарххо 2024'!BL878</f>
        <v>0</v>
      </c>
      <c r="BM878" s="135">
        <f>'Нарххо 2024'!BM878</f>
        <v>0</v>
      </c>
      <c r="BN878" s="169">
        <f>'Нарххо 2024'!BN878</f>
        <v>10.95</v>
      </c>
    </row>
    <row r="879" spans="1:6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</row>
    <row r="880" spans="1:6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</row>
    <row r="881" spans="1:6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</row>
    <row r="882" spans="1:6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</row>
    <row r="883" spans="1:66" ht="18" x14ac:dyDescent="0.25">
      <c r="A883" s="285" t="s">
        <v>255</v>
      </c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5"/>
      <c r="AU883" s="285"/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5"/>
      <c r="BI883" s="285"/>
      <c r="BJ883" s="285"/>
      <c r="BK883" s="285"/>
      <c r="BL883" s="285"/>
      <c r="BM883" s="285"/>
      <c r="BN883" s="285"/>
    </row>
    <row r="884" spans="1:66" x14ac:dyDescent="0.3">
      <c r="A884" s="212"/>
      <c r="B884" s="200"/>
      <c r="C884" s="282" t="s">
        <v>277</v>
      </c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  <c r="AC884" s="283"/>
      <c r="AD884" s="283"/>
      <c r="AE884" s="283"/>
      <c r="AF884" s="283"/>
      <c r="AG884" s="283"/>
      <c r="AH884" s="283"/>
      <c r="AI884" s="283"/>
      <c r="AJ884" s="283"/>
      <c r="AK884" s="283"/>
      <c r="AL884" s="283"/>
      <c r="AM884" s="283"/>
      <c r="AN884" s="283"/>
      <c r="AO884" s="283"/>
      <c r="AP884" s="283"/>
      <c r="AQ884" s="283"/>
      <c r="AR884" s="283"/>
      <c r="AS884" s="283"/>
      <c r="AT884" s="283"/>
      <c r="AU884" s="283"/>
      <c r="AV884" s="283"/>
      <c r="AW884" s="283"/>
      <c r="AX884" s="283"/>
      <c r="AY884" s="283"/>
      <c r="AZ884" s="283"/>
      <c r="BA884" s="283"/>
      <c r="BB884" s="283"/>
      <c r="BC884" s="283"/>
      <c r="BD884" s="283"/>
      <c r="BE884" s="283"/>
      <c r="BF884" s="283"/>
      <c r="BG884" s="283"/>
      <c r="BH884" s="283"/>
      <c r="BI884" s="283"/>
      <c r="BJ884" s="283"/>
      <c r="BK884" s="283"/>
      <c r="BL884" s="283"/>
      <c r="BM884" s="283"/>
      <c r="BN884" s="284"/>
    </row>
    <row r="885" spans="1:66" ht="18.75" customHeight="1" x14ac:dyDescent="0.3">
      <c r="A885" s="218"/>
      <c r="B885" s="198"/>
      <c r="C885" s="349" t="s">
        <v>139</v>
      </c>
      <c r="D885" s="350"/>
      <c r="E885" s="350"/>
      <c r="F885" s="351"/>
      <c r="G885" s="348" t="s">
        <v>256</v>
      </c>
      <c r="H885" s="346" t="s">
        <v>139</v>
      </c>
      <c r="I885" s="347"/>
      <c r="J885" s="347"/>
      <c r="K885" s="352"/>
      <c r="L885" s="348" t="s">
        <v>256</v>
      </c>
      <c r="M885" s="346" t="s">
        <v>139</v>
      </c>
      <c r="N885" s="347"/>
      <c r="O885" s="347"/>
      <c r="P885" s="352"/>
      <c r="Q885" s="348" t="s">
        <v>256</v>
      </c>
      <c r="R885" s="346" t="s">
        <v>139</v>
      </c>
      <c r="S885" s="347"/>
      <c r="T885" s="347"/>
      <c r="U885" s="347"/>
      <c r="V885" s="352"/>
      <c r="W885" s="348" t="s">
        <v>256</v>
      </c>
      <c r="X885" s="346" t="s">
        <v>139</v>
      </c>
      <c r="Y885" s="347"/>
      <c r="Z885" s="347"/>
      <c r="AA885" s="352"/>
      <c r="AB885" s="348" t="s">
        <v>256</v>
      </c>
      <c r="AC885" s="346" t="s">
        <v>139</v>
      </c>
      <c r="AD885" s="347"/>
      <c r="AE885" s="347"/>
      <c r="AF885" s="352"/>
      <c r="AG885" s="348" t="s">
        <v>256</v>
      </c>
      <c r="AH885" s="346" t="s">
        <v>139</v>
      </c>
      <c r="AI885" s="347"/>
      <c r="AJ885" s="347"/>
      <c r="AK885" s="347"/>
      <c r="AL885" s="352"/>
      <c r="AM885" s="348" t="s">
        <v>256</v>
      </c>
      <c r="AN885" s="346" t="s">
        <v>139</v>
      </c>
      <c r="AO885" s="347"/>
      <c r="AP885" s="347"/>
      <c r="AQ885" s="352"/>
      <c r="AR885" s="348" t="s">
        <v>256</v>
      </c>
      <c r="AS885" s="346" t="s">
        <v>139</v>
      </c>
      <c r="AT885" s="347"/>
      <c r="AU885" s="347"/>
      <c r="AV885" s="347"/>
      <c r="AW885" s="256"/>
      <c r="AX885" s="348" t="s">
        <v>256</v>
      </c>
      <c r="AY885" s="346" t="s">
        <v>139</v>
      </c>
      <c r="AZ885" s="347"/>
      <c r="BA885" s="347"/>
      <c r="BB885" s="352"/>
      <c r="BC885" s="348" t="s">
        <v>256</v>
      </c>
      <c r="BD885" s="346" t="s">
        <v>139</v>
      </c>
      <c r="BE885" s="347"/>
      <c r="BF885" s="347"/>
      <c r="BG885" s="352"/>
      <c r="BH885" s="348" t="s">
        <v>256</v>
      </c>
      <c r="BI885" s="346" t="s">
        <v>139</v>
      </c>
      <c r="BJ885" s="347"/>
      <c r="BK885" s="347"/>
      <c r="BL885" s="352"/>
      <c r="BM885" s="266"/>
      <c r="BN885" s="348" t="s">
        <v>256</v>
      </c>
    </row>
    <row r="886" spans="1:66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3"/>
      <c r="H886" s="138" t="s">
        <v>141</v>
      </c>
      <c r="I886" s="138" t="s">
        <v>142</v>
      </c>
      <c r="J886" s="138" t="s">
        <v>143</v>
      </c>
      <c r="K886" s="138" t="s">
        <v>144</v>
      </c>
      <c r="L886" s="273"/>
      <c r="M886" s="138" t="s">
        <v>145</v>
      </c>
      <c r="N886" s="138" t="s">
        <v>146</v>
      </c>
      <c r="O886" s="138" t="s">
        <v>147</v>
      </c>
      <c r="P886" s="138" t="s">
        <v>148</v>
      </c>
      <c r="Q886" s="273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3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73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73"/>
    </row>
    <row r="887" spans="1:66" ht="18" x14ac:dyDescent="0.25">
      <c r="A887" s="274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</row>
    <row r="888" spans="1:66" ht="18" x14ac:dyDescent="0.25">
      <c r="A888" s="275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0</v>
      </c>
      <c r="BL888" s="135">
        <f>'Нарххо 2024'!BL888</f>
        <v>0</v>
      </c>
      <c r="BM888" s="135">
        <f>'Нарххо 2024'!BM888</f>
        <v>0</v>
      </c>
      <c r="BN888" s="169">
        <f>'Нарххо 2024'!BN888</f>
        <v>5</v>
      </c>
    </row>
    <row r="889" spans="1:66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0</v>
      </c>
      <c r="BL889" s="135">
        <f>'Нарххо 2024'!BL889</f>
        <v>0</v>
      </c>
      <c r="BM889" s="135">
        <f>'Нарххо 2024'!BM889</f>
        <v>0</v>
      </c>
      <c r="BN889" s="169">
        <f>'Нарххо 2024'!BN889</f>
        <v>4</v>
      </c>
    </row>
    <row r="890" spans="1:66" ht="18" x14ac:dyDescent="0.25">
      <c r="A890" s="274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</row>
    <row r="891" spans="1:66" ht="18" x14ac:dyDescent="0.25">
      <c r="A891" s="275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0</v>
      </c>
      <c r="BL891" s="135">
        <f>'Нарххо 2024'!BL891</f>
        <v>0</v>
      </c>
      <c r="BM891" s="135">
        <f>'Нарххо 2024'!BM891</f>
        <v>0</v>
      </c>
      <c r="BN891" s="169">
        <f>'Нарххо 2024'!BN891</f>
        <v>3.3499999999999996</v>
      </c>
    </row>
    <row r="892" spans="1:66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0</v>
      </c>
      <c r="BL892" s="135">
        <f>'Нарххо 2024'!BL892</f>
        <v>0</v>
      </c>
      <c r="BM892" s="135">
        <f>'Нарххо 2024'!BM892</f>
        <v>0</v>
      </c>
      <c r="BN892" s="169">
        <f>'Нарххо 2024'!BN892</f>
        <v>3</v>
      </c>
    </row>
    <row r="893" spans="1:66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0</v>
      </c>
      <c r="BL893" s="135">
        <f>'Нарххо 2024'!BL893</f>
        <v>0</v>
      </c>
      <c r="BM893" s="135">
        <f>'Нарххо 2024'!BM893</f>
        <v>0</v>
      </c>
      <c r="BN893" s="169">
        <f>'Нарххо 2024'!BN893</f>
        <v>13</v>
      </c>
    </row>
    <row r="894" spans="1:66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0</v>
      </c>
      <c r="BL894" s="135">
        <f>'Нарххо 2024'!BL894</f>
        <v>0</v>
      </c>
      <c r="BM894" s="135">
        <f>'Нарххо 2024'!BM894</f>
        <v>0</v>
      </c>
      <c r="BN894" s="169">
        <f>'Нарххо 2024'!BN894</f>
        <v>12</v>
      </c>
    </row>
    <row r="895" spans="1:66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0</v>
      </c>
      <c r="BL895" s="135">
        <f>'Нарххо 2024'!BL895</f>
        <v>0</v>
      </c>
      <c r="BM895" s="135">
        <f>'Нарххо 2024'!BM895</f>
        <v>0</v>
      </c>
      <c r="BN895" s="169">
        <f>'Нарххо 2024'!BN895</f>
        <v>5</v>
      </c>
    </row>
    <row r="896" spans="1:66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0</v>
      </c>
      <c r="BL896" s="135">
        <f>'Нарххо 2024'!BL896</f>
        <v>0</v>
      </c>
      <c r="BM896" s="135">
        <f>'Нарххо 2024'!BM896</f>
        <v>0</v>
      </c>
      <c r="BN896" s="169">
        <f>'Нарххо 2024'!BN896</f>
        <v>16</v>
      </c>
    </row>
    <row r="897" spans="1:66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0</v>
      </c>
      <c r="BL897" s="135">
        <f>'Нарххо 2024'!BL897</f>
        <v>0</v>
      </c>
      <c r="BM897" s="135">
        <f>'Нарххо 2024'!BM897</f>
        <v>0</v>
      </c>
      <c r="BN897" s="169">
        <f>'Нарххо 2024'!BN897</f>
        <v>16</v>
      </c>
    </row>
    <row r="898" spans="1:66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0</v>
      </c>
      <c r="BL898" s="135">
        <f>'Нарххо 2024'!BL898</f>
        <v>0</v>
      </c>
      <c r="BM898" s="135">
        <f>'Нарххо 2024'!BM898</f>
        <v>0</v>
      </c>
      <c r="BN898" s="169">
        <f>'Нарххо 2024'!BN898</f>
        <v>16</v>
      </c>
    </row>
    <row r="899" spans="1:66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0</v>
      </c>
      <c r="BL899" s="135">
        <f>'Нарххо 2024'!BL899</f>
        <v>0</v>
      </c>
      <c r="BM899" s="135">
        <f>'Нарххо 2024'!BM899</f>
        <v>0</v>
      </c>
      <c r="BN899" s="169">
        <f>'Нарххо 2024'!BN899</f>
        <v>83</v>
      </c>
    </row>
    <row r="900" spans="1:66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0</v>
      </c>
      <c r="BL900" s="135">
        <f>'Нарххо 2024'!BL900</f>
        <v>0</v>
      </c>
      <c r="BM900" s="135">
        <f>'Нарххо 2024'!BM900</f>
        <v>0</v>
      </c>
      <c r="BN900" s="169">
        <f>'Нарххо 2024'!BN900</f>
        <v>83</v>
      </c>
    </row>
    <row r="901" spans="1:66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0</v>
      </c>
      <c r="BL901" s="135">
        <f>'Нарххо 2024'!BL901</f>
        <v>0</v>
      </c>
      <c r="BM901" s="135">
        <f>'Нарххо 2024'!BM901</f>
        <v>0</v>
      </c>
      <c r="BN901" s="169">
        <f>'Нарххо 2024'!BN901</f>
        <v>5</v>
      </c>
    </row>
    <row r="902" spans="1:66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0</v>
      </c>
      <c r="BL902" s="135">
        <f>'Нарххо 2024'!BL902</f>
        <v>0</v>
      </c>
      <c r="BM902" s="135">
        <f>'Нарххо 2024'!BM902</f>
        <v>0</v>
      </c>
      <c r="BN902" s="169">
        <f>'Нарххо 2024'!BN902</f>
        <v>12</v>
      </c>
    </row>
    <row r="903" spans="1:66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0</v>
      </c>
      <c r="BL903" s="135">
        <f>'Нарххо 2024'!BL903</f>
        <v>0</v>
      </c>
      <c r="BM903" s="135">
        <f>'Нарххо 2024'!BM903</f>
        <v>0</v>
      </c>
      <c r="BN903" s="169">
        <f>'Нарххо 2024'!BN903</f>
        <v>11</v>
      </c>
    </row>
    <row r="904" spans="1:66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0</v>
      </c>
      <c r="BL904" s="135">
        <f>'Нарххо 2024'!BL904</f>
        <v>0</v>
      </c>
      <c r="BM904" s="135">
        <f>'Нарххо 2024'!BM904</f>
        <v>0</v>
      </c>
      <c r="BN904" s="169">
        <f>'Нарххо 2024'!BN904</f>
        <v>45</v>
      </c>
    </row>
    <row r="905" spans="1:66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0</v>
      </c>
      <c r="BL905" s="135">
        <f>'Нарххо 2024'!BL905</f>
        <v>0</v>
      </c>
      <c r="BM905" s="135">
        <f>'Нарххо 2024'!BM905</f>
        <v>0</v>
      </c>
      <c r="BN905" s="169">
        <f>'Нарххо 2024'!BN905</f>
        <v>45</v>
      </c>
    </row>
    <row r="906" spans="1:66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0</v>
      </c>
      <c r="BL906" s="135">
        <f>'Нарххо 2024'!BL906</f>
        <v>0</v>
      </c>
      <c r="BM906" s="135">
        <f>'Нарххо 2024'!BM906</f>
        <v>0</v>
      </c>
      <c r="BN906" s="169">
        <f>'Нарххо 2024'!BN906</f>
        <v>5.44</v>
      </c>
    </row>
    <row r="907" spans="1:66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0</v>
      </c>
      <c r="BL907" s="135">
        <f>'Нарххо 2024'!BL907</f>
        <v>0</v>
      </c>
      <c r="BM907" s="135">
        <f>'Нарххо 2024'!BM907</f>
        <v>0</v>
      </c>
      <c r="BN907" s="169">
        <f>'Нарххо 2024'!BN907</f>
        <v>4.2</v>
      </c>
    </row>
    <row r="908" spans="1:66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0</v>
      </c>
      <c r="BL908" s="135">
        <f>'Нарххо 2024'!BL908</f>
        <v>0</v>
      </c>
      <c r="BM908" s="135">
        <f>'Нарххо 2024'!BM908</f>
        <v>0</v>
      </c>
      <c r="BN908" s="169">
        <f>'Нарххо 2024'!BN908</f>
        <v>3.5</v>
      </c>
    </row>
    <row r="909" spans="1:66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0</v>
      </c>
      <c r="BL909" s="135">
        <f>'Нарххо 2024'!BL909</f>
        <v>0</v>
      </c>
      <c r="BM909" s="135">
        <f>'Нарххо 2024'!BM909</f>
        <v>0</v>
      </c>
      <c r="BN909" s="169">
        <f>'Нарххо 2024'!BN909</f>
        <v>18</v>
      </c>
    </row>
    <row r="910" spans="1:66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0</v>
      </c>
      <c r="BL910" s="135">
        <f>'Нарххо 2024'!BL910</f>
        <v>0</v>
      </c>
      <c r="BM910" s="135">
        <f>'Нарххо 2024'!BM910</f>
        <v>0</v>
      </c>
      <c r="BN910" s="169">
        <f>'Нарххо 2024'!BN910</f>
        <v>17</v>
      </c>
    </row>
    <row r="911" spans="1:66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0</v>
      </c>
      <c r="BL911" s="135">
        <f>'Нарххо 2024'!BL911</f>
        <v>0</v>
      </c>
      <c r="BM911" s="135">
        <f>'Нарххо 2024'!BM911</f>
        <v>0</v>
      </c>
      <c r="BN911" s="169">
        <f>'Нарххо 2024'!BN911</f>
        <v>17</v>
      </c>
    </row>
    <row r="912" spans="1:66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0</v>
      </c>
      <c r="BL912" s="135">
        <f>'Нарххо 2024'!BL912</f>
        <v>0</v>
      </c>
      <c r="BM912" s="135">
        <f>'Нарххо 2024'!BM912</f>
        <v>0</v>
      </c>
      <c r="BN912" s="169">
        <f>'Нарххо 2024'!BN912</f>
        <v>4.5</v>
      </c>
    </row>
    <row r="913" spans="1:66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0</v>
      </c>
      <c r="BL913" s="135">
        <f>'Нарххо 2024'!BL913</f>
        <v>0</v>
      </c>
      <c r="BM913" s="135">
        <f>'Нарххо 2024'!BM913</f>
        <v>0</v>
      </c>
      <c r="BN913" s="169">
        <f>'Нарххо 2024'!BN913</f>
        <v>3.5</v>
      </c>
    </row>
    <row r="914" spans="1:66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0</v>
      </c>
      <c r="BL914" s="135">
        <f>'Нарххо 2024'!BL914</f>
        <v>0</v>
      </c>
      <c r="BM914" s="135">
        <f>'Нарххо 2024'!BM914</f>
        <v>0</v>
      </c>
      <c r="BN914" s="169">
        <f>'Нарххо 2024'!BN914</f>
        <v>50</v>
      </c>
    </row>
    <row r="915" spans="1:66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0</v>
      </c>
      <c r="BL915" s="135">
        <f>'Нарххо 2024'!BL915</f>
        <v>0</v>
      </c>
      <c r="BM915" s="135">
        <f>'Нарххо 2024'!BM915</f>
        <v>0</v>
      </c>
      <c r="BN915" s="169">
        <f>'Нарххо 2024'!BN915</f>
        <v>8.8000000000000007</v>
      </c>
    </row>
    <row r="916" spans="1:66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0</v>
      </c>
      <c r="BL916" s="135">
        <f>'Нарххо 2024'!BL916</f>
        <v>0</v>
      </c>
      <c r="BM916" s="135">
        <f>'Нарххо 2024'!BM916</f>
        <v>0</v>
      </c>
      <c r="BN916" s="169">
        <f>'Нарххо 2024'!BN916</f>
        <v>11</v>
      </c>
    </row>
    <row r="917" spans="1:66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0</v>
      </c>
      <c r="BL917" s="135">
        <f>'Нарххо 2024'!BL917</f>
        <v>0</v>
      </c>
      <c r="BM917" s="135">
        <f>'Нарххо 2024'!BM917</f>
        <v>0</v>
      </c>
      <c r="BN917" s="169">
        <f>'Нарххо 2024'!BN917</f>
        <v>12</v>
      </c>
    </row>
    <row r="918" spans="1:66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</row>
    <row r="919" spans="1:66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0</v>
      </c>
      <c r="BL919" s="135">
        <f>'Нарххо 2024'!BL919</f>
        <v>0</v>
      </c>
      <c r="BM919" s="135">
        <f>'Нарххо 2024'!BM919</f>
        <v>0</v>
      </c>
      <c r="BN919" s="169">
        <f>'Нарххо 2024'!BN919</f>
        <v>10.85</v>
      </c>
    </row>
    <row r="920" spans="1:66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0</v>
      </c>
      <c r="BL920" s="135">
        <f>'Нарххо 2024'!BL920</f>
        <v>0</v>
      </c>
      <c r="BM920" s="135">
        <f>'Нарххо 2024'!BM920</f>
        <v>0</v>
      </c>
      <c r="BN920" s="169">
        <f>'Нарххо 2024'!BN920</f>
        <v>10.95</v>
      </c>
    </row>
    <row r="921" spans="1:6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</row>
    <row r="922" spans="1:6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</row>
    <row r="923" spans="1:6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</row>
    <row r="924" spans="1:66" ht="18" x14ac:dyDescent="0.25">
      <c r="A924" s="285" t="s">
        <v>255</v>
      </c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5"/>
      <c r="AP924" s="285"/>
      <c r="AQ924" s="285"/>
      <c r="AR924" s="285"/>
      <c r="AS924" s="285"/>
      <c r="AT924" s="285"/>
      <c r="AU924" s="285"/>
      <c r="AV924" s="285"/>
      <c r="AW924" s="285"/>
      <c r="AX924" s="285"/>
      <c r="AY924" s="285"/>
      <c r="AZ924" s="285"/>
      <c r="BA924" s="285"/>
      <c r="BB924" s="285"/>
      <c r="BC924" s="285"/>
      <c r="BD924" s="285"/>
      <c r="BE924" s="285"/>
      <c r="BF924" s="285"/>
      <c r="BG924" s="285"/>
      <c r="BH924" s="285"/>
      <c r="BI924" s="285"/>
      <c r="BJ924" s="285"/>
      <c r="BK924" s="285"/>
      <c r="BL924" s="285"/>
      <c r="BM924" s="285"/>
      <c r="BN924" s="285"/>
    </row>
    <row r="925" spans="1:66" x14ac:dyDescent="0.3">
      <c r="A925" s="212"/>
      <c r="B925" s="200"/>
      <c r="C925" s="282" t="s">
        <v>278</v>
      </c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  <c r="AC925" s="283"/>
      <c r="AD925" s="283"/>
      <c r="AE925" s="283"/>
      <c r="AF925" s="283"/>
      <c r="AG925" s="283"/>
      <c r="AH925" s="283"/>
      <c r="AI925" s="283"/>
      <c r="AJ925" s="283"/>
      <c r="AK925" s="283"/>
      <c r="AL925" s="283"/>
      <c r="AM925" s="283"/>
      <c r="AN925" s="283"/>
      <c r="AO925" s="283"/>
      <c r="AP925" s="283"/>
      <c r="AQ925" s="283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4"/>
    </row>
    <row r="926" spans="1:66" ht="18.75" customHeight="1" x14ac:dyDescent="0.3">
      <c r="A926" s="218"/>
      <c r="B926" s="198"/>
      <c r="C926" s="349" t="s">
        <v>139</v>
      </c>
      <c r="D926" s="350"/>
      <c r="E926" s="350"/>
      <c r="F926" s="351"/>
      <c r="G926" s="348" t="s">
        <v>256</v>
      </c>
      <c r="H926" s="346" t="s">
        <v>139</v>
      </c>
      <c r="I926" s="347"/>
      <c r="J926" s="347"/>
      <c r="K926" s="352"/>
      <c r="L926" s="348" t="s">
        <v>256</v>
      </c>
      <c r="M926" s="346" t="s">
        <v>139</v>
      </c>
      <c r="N926" s="347"/>
      <c r="O926" s="347"/>
      <c r="P926" s="352"/>
      <c r="Q926" s="348" t="s">
        <v>256</v>
      </c>
      <c r="R926" s="346" t="s">
        <v>139</v>
      </c>
      <c r="S926" s="347"/>
      <c r="T926" s="347"/>
      <c r="U926" s="347"/>
      <c r="V926" s="352"/>
      <c r="W926" s="348" t="s">
        <v>256</v>
      </c>
      <c r="X926" s="346" t="s">
        <v>139</v>
      </c>
      <c r="Y926" s="347"/>
      <c r="Z926" s="347"/>
      <c r="AA926" s="352"/>
      <c r="AB926" s="348" t="s">
        <v>256</v>
      </c>
      <c r="AC926" s="346" t="s">
        <v>139</v>
      </c>
      <c r="AD926" s="347"/>
      <c r="AE926" s="347"/>
      <c r="AF926" s="352"/>
      <c r="AG926" s="348" t="s">
        <v>256</v>
      </c>
      <c r="AH926" s="346" t="s">
        <v>139</v>
      </c>
      <c r="AI926" s="347"/>
      <c r="AJ926" s="347"/>
      <c r="AK926" s="347"/>
      <c r="AL926" s="352"/>
      <c r="AM926" s="348" t="s">
        <v>256</v>
      </c>
      <c r="AN926" s="346" t="s">
        <v>139</v>
      </c>
      <c r="AO926" s="347"/>
      <c r="AP926" s="347"/>
      <c r="AQ926" s="352"/>
      <c r="AR926" s="348" t="s">
        <v>256</v>
      </c>
      <c r="AS926" s="346" t="s">
        <v>139</v>
      </c>
      <c r="AT926" s="347"/>
      <c r="AU926" s="347"/>
      <c r="AV926" s="347"/>
      <c r="AW926" s="256"/>
      <c r="AX926" s="348" t="s">
        <v>256</v>
      </c>
      <c r="AY926" s="346" t="s">
        <v>139</v>
      </c>
      <c r="AZ926" s="347"/>
      <c r="BA926" s="347"/>
      <c r="BB926" s="352"/>
      <c r="BC926" s="348" t="s">
        <v>256</v>
      </c>
      <c r="BD926" s="346" t="s">
        <v>139</v>
      </c>
      <c r="BE926" s="347"/>
      <c r="BF926" s="347"/>
      <c r="BG926" s="352"/>
      <c r="BH926" s="348" t="s">
        <v>256</v>
      </c>
      <c r="BI926" s="346" t="s">
        <v>139</v>
      </c>
      <c r="BJ926" s="347"/>
      <c r="BK926" s="347"/>
      <c r="BL926" s="352"/>
      <c r="BM926" s="266"/>
      <c r="BN926" s="348" t="s">
        <v>256</v>
      </c>
    </row>
    <row r="927" spans="1:66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3"/>
      <c r="H927" s="138" t="s">
        <v>141</v>
      </c>
      <c r="I927" s="138" t="s">
        <v>142</v>
      </c>
      <c r="J927" s="138" t="s">
        <v>143</v>
      </c>
      <c r="K927" s="138" t="s">
        <v>144</v>
      </c>
      <c r="L927" s="273"/>
      <c r="M927" s="138" t="s">
        <v>145</v>
      </c>
      <c r="N927" s="138" t="s">
        <v>146</v>
      </c>
      <c r="O927" s="138" t="s">
        <v>147</v>
      </c>
      <c r="P927" s="138" t="s">
        <v>148</v>
      </c>
      <c r="Q927" s="273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3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73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73"/>
    </row>
    <row r="928" spans="1:66" ht="18" x14ac:dyDescent="0.25">
      <c r="A928" s="274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</row>
    <row r="929" spans="1:66" ht="18" x14ac:dyDescent="0.25">
      <c r="A929" s="275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0</v>
      </c>
      <c r="BL929" s="135">
        <f>'Нарххо 2024'!BL929</f>
        <v>0</v>
      </c>
      <c r="BM929" s="135">
        <f>'Нарххо 2024'!BM929</f>
        <v>0</v>
      </c>
      <c r="BN929" s="169">
        <f>'Нарххо 2024'!BN929</f>
        <v>5</v>
      </c>
    </row>
    <row r="930" spans="1:66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0</v>
      </c>
      <c r="BL930" s="135">
        <f>'Нарххо 2024'!BL930</f>
        <v>0</v>
      </c>
      <c r="BM930" s="135">
        <f>'Нарххо 2024'!BM930</f>
        <v>0</v>
      </c>
      <c r="BN930" s="169">
        <f>'Нарххо 2024'!BN930</f>
        <v>4</v>
      </c>
    </row>
    <row r="931" spans="1:66" ht="18" x14ac:dyDescent="0.25">
      <c r="A931" s="274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</row>
    <row r="932" spans="1:66" ht="18" x14ac:dyDescent="0.25">
      <c r="A932" s="275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0</v>
      </c>
      <c r="BL932" s="135">
        <f>'Нарххо 2024'!BL932</f>
        <v>0</v>
      </c>
      <c r="BM932" s="135">
        <f>'Нарххо 2024'!BM932</f>
        <v>0</v>
      </c>
      <c r="BN932" s="169">
        <f>'Нарххо 2024'!BN932</f>
        <v>2.7</v>
      </c>
    </row>
    <row r="933" spans="1:66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0</v>
      </c>
      <c r="BL933" s="135">
        <f>'Нарххо 2024'!BL933</f>
        <v>0</v>
      </c>
      <c r="BM933" s="135">
        <f>'Нарххо 2024'!BM933</f>
        <v>0</v>
      </c>
      <c r="BN933" s="169">
        <f>'Нарххо 2024'!BN933</f>
        <v>2.5</v>
      </c>
    </row>
    <row r="934" spans="1:66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0</v>
      </c>
      <c r="BL934" s="135">
        <f>'Нарххо 2024'!BL934</f>
        <v>0</v>
      </c>
      <c r="BM934" s="135">
        <f>'Нарххо 2024'!BM934</f>
        <v>0</v>
      </c>
      <c r="BN934" s="169">
        <f>'Нарххо 2024'!BN934</f>
        <v>10</v>
      </c>
    </row>
    <row r="935" spans="1:66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0</v>
      </c>
      <c r="BL935" s="135">
        <f>'Нарххо 2024'!BL935</f>
        <v>0</v>
      </c>
      <c r="BM935" s="135">
        <f>'Нарххо 2024'!BM935</f>
        <v>0</v>
      </c>
      <c r="BN935" s="169">
        <f>'Нарххо 2024'!BN935</f>
        <v>10</v>
      </c>
    </row>
    <row r="936" spans="1:66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0</v>
      </c>
      <c r="BL936" s="135">
        <f>'Нарххо 2024'!BL936</f>
        <v>0</v>
      </c>
      <c r="BM936" s="135">
        <f>'Нарххо 2024'!BM936</f>
        <v>0</v>
      </c>
      <c r="BN936" s="169">
        <f>'Нарххо 2024'!BN936</f>
        <v>5</v>
      </c>
    </row>
    <row r="937" spans="1:66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0</v>
      </c>
      <c r="BL937" s="135">
        <f>'Нарххо 2024'!BL937</f>
        <v>0</v>
      </c>
      <c r="BM937" s="135">
        <f>'Нарххо 2024'!BM937</f>
        <v>0</v>
      </c>
      <c r="BN937" s="169">
        <f>'Нарххо 2024'!BN937</f>
        <v>13</v>
      </c>
    </row>
    <row r="938" spans="1:66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0</v>
      </c>
      <c r="BL938" s="135">
        <f>'Нарххо 2024'!BL938</f>
        <v>0</v>
      </c>
      <c r="BM938" s="135">
        <f>'Нарххо 2024'!BM938</f>
        <v>0</v>
      </c>
      <c r="BN938" s="169">
        <f>'Нарххо 2024'!BN938</f>
        <v>13</v>
      </c>
    </row>
    <row r="939" spans="1:66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0</v>
      </c>
      <c r="BL939" s="135">
        <f>'Нарххо 2024'!BL939</f>
        <v>0</v>
      </c>
      <c r="BM939" s="135">
        <f>'Нарххо 2024'!BM939</f>
        <v>0</v>
      </c>
      <c r="BN939" s="169">
        <f>'Нарххо 2024'!BN939</f>
        <v>14</v>
      </c>
    </row>
    <row r="940" spans="1:66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0</v>
      </c>
      <c r="BL940" s="135">
        <f>'Нарххо 2024'!BL940</f>
        <v>0</v>
      </c>
      <c r="BM940" s="135">
        <f>'Нарххо 2024'!BM940</f>
        <v>0</v>
      </c>
      <c r="BN940" s="169">
        <f>'Нарххо 2024'!BN940</f>
        <v>80</v>
      </c>
    </row>
    <row r="941" spans="1:66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0</v>
      </c>
      <c r="BL941" s="135">
        <f>'Нарххо 2024'!BL941</f>
        <v>0</v>
      </c>
      <c r="BM941" s="135">
        <f>'Нарххо 2024'!BM941</f>
        <v>0</v>
      </c>
      <c r="BN941" s="169">
        <f>'Нарххо 2024'!BN941</f>
        <v>90</v>
      </c>
    </row>
    <row r="942" spans="1:66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0</v>
      </c>
      <c r="BL942" s="135">
        <f>'Нарххо 2024'!BL942</f>
        <v>0</v>
      </c>
      <c r="BM942" s="135">
        <f>'Нарххо 2024'!BM942</f>
        <v>0</v>
      </c>
      <c r="BN942" s="169">
        <f>'Нарххо 2024'!BN942</f>
        <v>5</v>
      </c>
    </row>
    <row r="943" spans="1:66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0</v>
      </c>
      <c r="BL943" s="135">
        <f>'Нарххо 2024'!BL943</f>
        <v>0</v>
      </c>
      <c r="BM943" s="135">
        <f>'Нарххо 2024'!BM943</f>
        <v>0</v>
      </c>
      <c r="BN943" s="169">
        <f>'Нарххо 2024'!BN943</f>
        <v>11</v>
      </c>
    </row>
    <row r="944" spans="1:66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0</v>
      </c>
      <c r="BL944" s="135">
        <f>'Нарххо 2024'!BL944</f>
        <v>0</v>
      </c>
      <c r="BM944" s="135">
        <f>'Нарххо 2024'!BM944</f>
        <v>0</v>
      </c>
      <c r="BN944" s="169">
        <f>'Нарххо 2024'!BN944</f>
        <v>12</v>
      </c>
    </row>
    <row r="945" spans="1:66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0</v>
      </c>
      <c r="BL945" s="135">
        <f>'Нарххо 2024'!BL945</f>
        <v>0</v>
      </c>
      <c r="BM945" s="135">
        <f>'Нарххо 2024'!BM945</f>
        <v>0</v>
      </c>
      <c r="BN945" s="169">
        <f>'Нарххо 2024'!BN945</f>
        <v>40</v>
      </c>
    </row>
    <row r="946" spans="1:66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0</v>
      </c>
      <c r="BL946" s="135">
        <f>'Нарххо 2024'!BL946</f>
        <v>0</v>
      </c>
      <c r="BM946" s="135">
        <f>'Нарххо 2024'!BM946</f>
        <v>0</v>
      </c>
      <c r="BN946" s="169">
        <f>'Нарххо 2024'!BN946</f>
        <v>40</v>
      </c>
    </row>
    <row r="947" spans="1:66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0</v>
      </c>
      <c r="BL947" s="135">
        <f>'Нарххо 2024'!BL947</f>
        <v>0</v>
      </c>
      <c r="BM947" s="135">
        <f>'Нарххо 2024'!BM947</f>
        <v>0</v>
      </c>
      <c r="BN947" s="169">
        <f>'Нарххо 2024'!BN947</f>
        <v>5.2</v>
      </c>
    </row>
    <row r="948" spans="1:66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0</v>
      </c>
      <c r="BL948" s="135">
        <f>'Нарххо 2024'!BL948</f>
        <v>0</v>
      </c>
      <c r="BM948" s="135">
        <f>'Нарххо 2024'!BM948</f>
        <v>0</v>
      </c>
      <c r="BN948" s="169">
        <f>'Нарххо 2024'!BN948</f>
        <v>4.8</v>
      </c>
    </row>
    <row r="949" spans="1:66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0</v>
      </c>
      <c r="BL949" s="135">
        <f>'Нарххо 2024'!BL949</f>
        <v>0</v>
      </c>
      <c r="BM949" s="135">
        <f>'Нарххо 2024'!BM949</f>
        <v>0</v>
      </c>
      <c r="BN949" s="169">
        <f>'Нарххо 2024'!BN949</f>
        <v>4</v>
      </c>
    </row>
    <row r="950" spans="1:66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0</v>
      </c>
      <c r="BL950" s="135">
        <f>'Нарххо 2024'!BL950</f>
        <v>0</v>
      </c>
      <c r="BM950" s="135">
        <f>'Нарххо 2024'!BM950</f>
        <v>0</v>
      </c>
      <c r="BN950" s="169">
        <f>'Нарххо 2024'!BN950</f>
        <v>18</v>
      </c>
    </row>
    <row r="951" spans="1:66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0</v>
      </c>
      <c r="BL951" s="135">
        <f>'Нарххо 2024'!BL951</f>
        <v>0</v>
      </c>
      <c r="BM951" s="135">
        <f>'Нарххо 2024'!BM951</f>
        <v>0</v>
      </c>
      <c r="BN951" s="169">
        <f>'Нарххо 2024'!BN951</f>
        <v>20</v>
      </c>
    </row>
    <row r="952" spans="1:66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0</v>
      </c>
      <c r="BL952" s="135">
        <f>'Нарххо 2024'!BL952</f>
        <v>0</v>
      </c>
      <c r="BM952" s="135">
        <f>'Нарххо 2024'!BM952</f>
        <v>0</v>
      </c>
      <c r="BN952" s="169">
        <f>'Нарххо 2024'!BN952</f>
        <v>16</v>
      </c>
    </row>
    <row r="953" spans="1:66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0</v>
      </c>
      <c r="BL953" s="135">
        <f>'Нарххо 2024'!BL953</f>
        <v>0</v>
      </c>
      <c r="BM953" s="135">
        <f>'Нарххо 2024'!BM953</f>
        <v>0</v>
      </c>
      <c r="BN953" s="169">
        <f>'Нарххо 2024'!BN953</f>
        <v>5</v>
      </c>
    </row>
    <row r="954" spans="1:66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0</v>
      </c>
      <c r="BL954" s="135">
        <f>'Нарххо 2024'!BL954</f>
        <v>0</v>
      </c>
      <c r="BM954" s="135">
        <f>'Нарххо 2024'!BM954</f>
        <v>0</v>
      </c>
      <c r="BN954" s="169">
        <f>'Нарххо 2024'!BN954</f>
        <v>4</v>
      </c>
    </row>
    <row r="955" spans="1:66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0</v>
      </c>
      <c r="BL955" s="135">
        <f>'Нарххо 2024'!BL955</f>
        <v>0</v>
      </c>
      <c r="BM955" s="135">
        <f>'Нарххо 2024'!BM955</f>
        <v>0</v>
      </c>
      <c r="BN955" s="169">
        <f>'Нарххо 2024'!BN955</f>
        <v>50</v>
      </c>
    </row>
    <row r="956" spans="1:66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0</v>
      </c>
      <c r="BL956" s="135">
        <f>'Нарххо 2024'!BL956</f>
        <v>0</v>
      </c>
      <c r="BM956" s="135">
        <f>'Нарххо 2024'!BM956</f>
        <v>0</v>
      </c>
      <c r="BN956" s="169">
        <f>'Нарххо 2024'!BN956</f>
        <v>9.15</v>
      </c>
    </row>
    <row r="957" spans="1:66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0</v>
      </c>
      <c r="BL957" s="135">
        <f>'Нарххо 2024'!BL957</f>
        <v>0</v>
      </c>
      <c r="BM957" s="135">
        <f>'Нарххо 2024'!BM957</f>
        <v>0</v>
      </c>
      <c r="BN957" s="169">
        <f>'Нарххо 2024'!BN957</f>
        <v>10.4</v>
      </c>
    </row>
    <row r="958" spans="1:66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0</v>
      </c>
      <c r="BL958" s="135">
        <f>'Нарххо 2024'!BL958</f>
        <v>0</v>
      </c>
      <c r="BM958" s="135">
        <f>'Нарххо 2024'!BM958</f>
        <v>0</v>
      </c>
      <c r="BN958" s="169">
        <f>'Нарххо 2024'!BN958</f>
        <v>10.7</v>
      </c>
    </row>
    <row r="959" spans="1:66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</row>
    <row r="960" spans="1:66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0</v>
      </c>
      <c r="BL960" s="135">
        <f>'Нарххо 2024'!BL960</f>
        <v>0</v>
      </c>
      <c r="BM960" s="135">
        <f>'Нарххо 2024'!BM960</f>
        <v>0</v>
      </c>
      <c r="BN960" s="169">
        <f>'Нарххо 2024'!BN960</f>
        <v>10.85</v>
      </c>
    </row>
    <row r="961" spans="1:66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0</v>
      </c>
      <c r="BL961" s="135">
        <f>'Нарххо 2024'!BL961</f>
        <v>0</v>
      </c>
      <c r="BM961" s="135">
        <f>'Нарххо 2024'!BM961</f>
        <v>0</v>
      </c>
      <c r="BN961" s="169">
        <f>'Нарххо 2024'!BN961</f>
        <v>10.95</v>
      </c>
    </row>
    <row r="962" spans="1:6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</row>
    <row r="963" spans="1:6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</row>
    <row r="964" spans="1:6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</row>
    <row r="965" spans="1:6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</row>
    <row r="966" spans="1:66" ht="18" x14ac:dyDescent="0.25">
      <c r="A966" s="285" t="s">
        <v>255</v>
      </c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285"/>
      <c r="AM966" s="285"/>
      <c r="AN966" s="285"/>
      <c r="AO966" s="285"/>
      <c r="AP966" s="285"/>
      <c r="AQ966" s="285"/>
      <c r="AR966" s="285"/>
      <c r="AS966" s="285"/>
      <c r="AT966" s="285"/>
      <c r="AU966" s="285"/>
      <c r="AV966" s="285"/>
      <c r="AW966" s="285"/>
      <c r="AX966" s="285"/>
      <c r="AY966" s="285"/>
      <c r="AZ966" s="285"/>
      <c r="BA966" s="285"/>
      <c r="BB966" s="285"/>
      <c r="BC966" s="285"/>
      <c r="BD966" s="285"/>
      <c r="BE966" s="285"/>
      <c r="BF966" s="285"/>
      <c r="BG966" s="285"/>
      <c r="BH966" s="285"/>
      <c r="BI966" s="285"/>
      <c r="BJ966" s="285"/>
      <c r="BK966" s="285"/>
      <c r="BL966" s="285"/>
      <c r="BM966" s="285"/>
      <c r="BN966" s="285"/>
    </row>
    <row r="967" spans="1:66" x14ac:dyDescent="0.3">
      <c r="A967" s="212"/>
      <c r="B967" s="200"/>
      <c r="C967" s="282" t="s">
        <v>279</v>
      </c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  <c r="AC967" s="283"/>
      <c r="AD967" s="283"/>
      <c r="AE967" s="283"/>
      <c r="AF967" s="283"/>
      <c r="AG967" s="283"/>
      <c r="AH967" s="283"/>
      <c r="AI967" s="283"/>
      <c r="AJ967" s="283"/>
      <c r="AK967" s="283"/>
      <c r="AL967" s="283"/>
      <c r="AM967" s="283"/>
      <c r="AN967" s="283"/>
      <c r="AO967" s="283"/>
      <c r="AP967" s="283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4"/>
    </row>
    <row r="968" spans="1:66" ht="18.75" customHeight="1" x14ac:dyDescent="0.3">
      <c r="A968" s="244"/>
      <c r="B968" s="199"/>
      <c r="C968" s="349" t="s">
        <v>139</v>
      </c>
      <c r="D968" s="350"/>
      <c r="E968" s="350"/>
      <c r="F968" s="351"/>
      <c r="G968" s="348" t="s">
        <v>256</v>
      </c>
      <c r="H968" s="346" t="s">
        <v>139</v>
      </c>
      <c r="I968" s="347"/>
      <c r="J968" s="347"/>
      <c r="K968" s="352"/>
      <c r="L968" s="348" t="s">
        <v>256</v>
      </c>
      <c r="M968" s="346" t="s">
        <v>139</v>
      </c>
      <c r="N968" s="347"/>
      <c r="O968" s="347"/>
      <c r="P968" s="352"/>
      <c r="Q968" s="348" t="s">
        <v>256</v>
      </c>
      <c r="R968" s="346" t="s">
        <v>139</v>
      </c>
      <c r="S968" s="347"/>
      <c r="T968" s="347"/>
      <c r="U968" s="347"/>
      <c r="V968" s="352"/>
      <c r="W968" s="348" t="s">
        <v>256</v>
      </c>
      <c r="X968" s="346" t="s">
        <v>139</v>
      </c>
      <c r="Y968" s="347"/>
      <c r="Z968" s="347"/>
      <c r="AA968" s="352"/>
      <c r="AB968" s="348" t="s">
        <v>256</v>
      </c>
      <c r="AC968" s="346" t="s">
        <v>139</v>
      </c>
      <c r="AD968" s="347"/>
      <c r="AE968" s="347"/>
      <c r="AF968" s="352"/>
      <c r="AG968" s="348" t="s">
        <v>256</v>
      </c>
      <c r="AH968" s="346" t="s">
        <v>139</v>
      </c>
      <c r="AI968" s="347"/>
      <c r="AJ968" s="347"/>
      <c r="AK968" s="347"/>
      <c r="AL968" s="352"/>
      <c r="AM968" s="348" t="s">
        <v>256</v>
      </c>
      <c r="AN968" s="346" t="s">
        <v>139</v>
      </c>
      <c r="AO968" s="347"/>
      <c r="AP968" s="347"/>
      <c r="AQ968" s="352"/>
      <c r="AR968" s="348" t="s">
        <v>256</v>
      </c>
      <c r="AS968" s="346" t="s">
        <v>139</v>
      </c>
      <c r="AT968" s="347"/>
      <c r="AU968" s="347"/>
      <c r="AV968" s="347"/>
      <c r="AW968" s="256"/>
      <c r="AX968" s="348" t="s">
        <v>256</v>
      </c>
      <c r="AY968" s="346" t="s">
        <v>139</v>
      </c>
      <c r="AZ968" s="347"/>
      <c r="BA968" s="347"/>
      <c r="BB968" s="352"/>
      <c r="BC968" s="348" t="s">
        <v>256</v>
      </c>
      <c r="BD968" s="346" t="s">
        <v>139</v>
      </c>
      <c r="BE968" s="347"/>
      <c r="BF968" s="347"/>
      <c r="BG968" s="352"/>
      <c r="BH968" s="348" t="s">
        <v>256</v>
      </c>
      <c r="BI968" s="346" t="s">
        <v>139</v>
      </c>
      <c r="BJ968" s="347"/>
      <c r="BK968" s="347"/>
      <c r="BL968" s="352"/>
      <c r="BM968" s="266"/>
      <c r="BN968" s="348" t="s">
        <v>256</v>
      </c>
    </row>
    <row r="969" spans="1:66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3"/>
      <c r="H969" s="138" t="s">
        <v>141</v>
      </c>
      <c r="I969" s="138" t="s">
        <v>142</v>
      </c>
      <c r="J969" s="138" t="s">
        <v>143</v>
      </c>
      <c r="K969" s="138" t="s">
        <v>144</v>
      </c>
      <c r="L969" s="273"/>
      <c r="M969" s="138" t="s">
        <v>145</v>
      </c>
      <c r="N969" s="138" t="s">
        <v>146</v>
      </c>
      <c r="O969" s="138" t="s">
        <v>147</v>
      </c>
      <c r="P969" s="138" t="s">
        <v>148</v>
      </c>
      <c r="Q969" s="273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3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73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73"/>
    </row>
    <row r="970" spans="1:66" ht="18" x14ac:dyDescent="0.25">
      <c r="A970" s="274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</row>
    <row r="971" spans="1:66" ht="18" x14ac:dyDescent="0.25">
      <c r="A971" s="275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0</v>
      </c>
      <c r="BL971" s="135">
        <f>'Нарххо 2024'!BL971</f>
        <v>0</v>
      </c>
      <c r="BM971" s="135">
        <f>'Нарххо 2024'!BM971</f>
        <v>0</v>
      </c>
      <c r="BN971" s="169">
        <f>'Нарххо 2024'!BN971</f>
        <v>4.45</v>
      </c>
    </row>
    <row r="972" spans="1:66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0</v>
      </c>
      <c r="BL972" s="135">
        <f>'Нарххо 2024'!BL972</f>
        <v>0</v>
      </c>
      <c r="BM972" s="135">
        <f>'Нарххо 2024'!BM972</f>
        <v>0</v>
      </c>
      <c r="BN972" s="169">
        <f>'Нарххо 2024'!BN972</f>
        <v>4.6500000000000004</v>
      </c>
    </row>
    <row r="973" spans="1:66" ht="18" x14ac:dyDescent="0.25">
      <c r="A973" s="274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</row>
    <row r="974" spans="1:66" ht="18" x14ac:dyDescent="0.25">
      <c r="A974" s="275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0</v>
      </c>
      <c r="BL974" s="135">
        <f>'Нарххо 2024'!BL974</f>
        <v>0</v>
      </c>
      <c r="BM974" s="135">
        <f>'Нарххо 2024'!BM974</f>
        <v>0</v>
      </c>
      <c r="BN974" s="169">
        <f>'Нарххо 2024'!BN974</f>
        <v>3.5</v>
      </c>
    </row>
    <row r="975" spans="1:66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0</v>
      </c>
      <c r="BL975" s="135">
        <f>'Нарххо 2024'!BL975</f>
        <v>0</v>
      </c>
      <c r="BM975" s="135">
        <f>'Нарххо 2024'!BM975</f>
        <v>0</v>
      </c>
      <c r="BN975" s="169">
        <f>'Нарххо 2024'!BN975</f>
        <v>3.6</v>
      </c>
    </row>
    <row r="976" spans="1:66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0</v>
      </c>
      <c r="BL976" s="135">
        <f>'Нарххо 2024'!BL976</f>
        <v>0</v>
      </c>
      <c r="BM976" s="135">
        <f>'Нарххо 2024'!BM976</f>
        <v>0</v>
      </c>
      <c r="BN976" s="169">
        <f>'Нарххо 2024'!BN976</f>
        <v>15.625</v>
      </c>
    </row>
    <row r="977" spans="1:66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0</v>
      </c>
      <c r="BL977" s="135">
        <f>'Нарххо 2024'!BL977</f>
        <v>0</v>
      </c>
      <c r="BM977" s="135">
        <f>'Нарххо 2024'!BM977</f>
        <v>0</v>
      </c>
      <c r="BN977" s="169">
        <f>'Нарххо 2024'!BN977</f>
        <v>15.35</v>
      </c>
    </row>
    <row r="978" spans="1:66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0</v>
      </c>
      <c r="BL978" s="135">
        <f>'Нарххо 2024'!BL978</f>
        <v>0</v>
      </c>
      <c r="BM978" s="135">
        <f>'Нарххо 2024'!BM978</f>
        <v>0</v>
      </c>
      <c r="BN978" s="169">
        <f>'Нарххо 2024'!BN978</f>
        <v>5</v>
      </c>
    </row>
    <row r="979" spans="1:66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0</v>
      </c>
      <c r="BL979" s="135">
        <f>'Нарххо 2024'!BL979</f>
        <v>0</v>
      </c>
      <c r="BM979" s="135">
        <f>'Нарххо 2024'!BM979</f>
        <v>0</v>
      </c>
      <c r="BN979" s="169">
        <f>'Нарххо 2024'!BN979</f>
        <v>18</v>
      </c>
    </row>
    <row r="980" spans="1:66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0</v>
      </c>
      <c r="BL980" s="135">
        <f>'Нарххо 2024'!BL980</f>
        <v>0</v>
      </c>
      <c r="BM980" s="135">
        <f>'Нарххо 2024'!BM980</f>
        <v>0</v>
      </c>
      <c r="BN980" s="169">
        <f>'Нарххо 2024'!BN980</f>
        <v>22</v>
      </c>
    </row>
    <row r="981" spans="1:66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0</v>
      </c>
      <c r="BL981" s="135">
        <f>'Нарххо 2024'!BL981</f>
        <v>0</v>
      </c>
      <c r="BM981" s="135">
        <f>'Нарххо 2024'!BM981</f>
        <v>0</v>
      </c>
      <c r="BN981" s="169">
        <f>'Нарххо 2024'!BN981</f>
        <v>22.5</v>
      </c>
    </row>
    <row r="982" spans="1:66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0</v>
      </c>
      <c r="BL982" s="135">
        <f>'Нарххо 2024'!BL982</f>
        <v>0</v>
      </c>
      <c r="BM982" s="135">
        <f>'Нарххо 2024'!BM982</f>
        <v>0</v>
      </c>
      <c r="BN982" s="169">
        <f>'Нарххо 2024'!BN982</f>
        <v>75</v>
      </c>
    </row>
    <row r="983" spans="1:66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0</v>
      </c>
      <c r="BL983" s="135">
        <f>'Нарххо 2024'!BL983</f>
        <v>0</v>
      </c>
      <c r="BM983" s="135">
        <f>'Нарххо 2024'!BM983</f>
        <v>0</v>
      </c>
      <c r="BN983" s="169">
        <f>'Нарххо 2024'!BN983</f>
        <v>78</v>
      </c>
    </row>
    <row r="984" spans="1:66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0</v>
      </c>
      <c r="BL984" s="135">
        <f>'Нарххо 2024'!BL984</f>
        <v>0</v>
      </c>
      <c r="BM984" s="135">
        <f>'Нарххо 2024'!BM984</f>
        <v>0</v>
      </c>
      <c r="BN984" s="169">
        <f>'Нарххо 2024'!BN984</f>
        <v>5</v>
      </c>
    </row>
    <row r="985" spans="1:66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0</v>
      </c>
      <c r="BL985" s="135">
        <f>'Нарххо 2024'!BL985</f>
        <v>0</v>
      </c>
      <c r="BM985" s="135">
        <f>'Нарххо 2024'!BM985</f>
        <v>0</v>
      </c>
      <c r="BN985" s="169">
        <f>'Нарххо 2024'!BN985</f>
        <v>12.85</v>
      </c>
    </row>
    <row r="986" spans="1:66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0</v>
      </c>
      <c r="BL986" s="135">
        <f>'Нарххо 2024'!BL986</f>
        <v>0</v>
      </c>
      <c r="BM986" s="135">
        <f>'Нарххо 2024'!BM986</f>
        <v>0</v>
      </c>
      <c r="BN986" s="169">
        <f>'Нарххо 2024'!BN986</f>
        <v>11.5</v>
      </c>
    </row>
    <row r="987" spans="1:66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0</v>
      </c>
      <c r="BL987" s="135">
        <f>'Нарххо 2024'!BL987</f>
        <v>0</v>
      </c>
      <c r="BM987" s="135">
        <f>'Нарххо 2024'!BM987</f>
        <v>0</v>
      </c>
      <c r="BN987" s="169">
        <f>'Нарххо 2024'!BN987</f>
        <v>60</v>
      </c>
    </row>
    <row r="988" spans="1:66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0</v>
      </c>
      <c r="BL988" s="135">
        <f>'Нарххо 2024'!BL988</f>
        <v>0</v>
      </c>
      <c r="BM988" s="135">
        <f>'Нарххо 2024'!BM988</f>
        <v>0</v>
      </c>
      <c r="BN988" s="169">
        <f>'Нарххо 2024'!BN988</f>
        <v>63</v>
      </c>
    </row>
    <row r="989" spans="1:66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0</v>
      </c>
      <c r="BL989" s="135">
        <f>'Нарххо 2024'!BL989</f>
        <v>0</v>
      </c>
      <c r="BM989" s="135">
        <f>'Нарххо 2024'!BM989</f>
        <v>0</v>
      </c>
      <c r="BN989" s="169">
        <f>'Нарххо 2024'!BN989</f>
        <v>5.6050000000000004</v>
      </c>
    </row>
    <row r="990" spans="1:66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0</v>
      </c>
      <c r="BL990" s="135">
        <f>'Нарххо 2024'!BL990</f>
        <v>0</v>
      </c>
      <c r="BM990" s="135">
        <f>'Нарххо 2024'!BM990</f>
        <v>0</v>
      </c>
      <c r="BN990" s="169">
        <f>'Нарххо 2024'!BN990</f>
        <v>5.13</v>
      </c>
    </row>
    <row r="991" spans="1:66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0</v>
      </c>
      <c r="BL991" s="135">
        <f>'Нарххо 2024'!BL991</f>
        <v>0</v>
      </c>
      <c r="BM991" s="135">
        <f>'Нарххо 2024'!BM991</f>
        <v>0</v>
      </c>
      <c r="BN991" s="169">
        <f>'Нарххо 2024'!BN991</f>
        <v>4.75</v>
      </c>
    </row>
    <row r="992" spans="1:66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0</v>
      </c>
      <c r="BL992" s="135">
        <f>'Нарххо 2024'!BL992</f>
        <v>0</v>
      </c>
      <c r="BM992" s="135">
        <f>'Нарххо 2024'!BM992</f>
        <v>0</v>
      </c>
      <c r="BN992" s="169">
        <f>'Нарххо 2024'!BN992</f>
        <v>15.5</v>
      </c>
    </row>
    <row r="993" spans="1:66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0</v>
      </c>
      <c r="BL993" s="135">
        <f>'Нарххо 2024'!BL993</f>
        <v>0</v>
      </c>
      <c r="BM993" s="135">
        <f>'Нарххо 2024'!BM993</f>
        <v>0</v>
      </c>
      <c r="BN993" s="169">
        <f>'Нарххо 2024'!BN993</f>
        <v>17.5</v>
      </c>
    </row>
    <row r="994" spans="1:66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0</v>
      </c>
      <c r="BL994" s="135">
        <f>'Нарххо 2024'!BL994</f>
        <v>0</v>
      </c>
      <c r="BM994" s="135">
        <f>'Нарххо 2024'!BM994</f>
        <v>0</v>
      </c>
      <c r="BN994" s="169">
        <f>'Нарххо 2024'!BN994</f>
        <v>17</v>
      </c>
    </row>
    <row r="995" spans="1:66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0</v>
      </c>
      <c r="BL995" s="135">
        <f>'Нарххо 2024'!BL995</f>
        <v>0</v>
      </c>
      <c r="BM995" s="135">
        <f>'Нарххо 2024'!BM995</f>
        <v>0</v>
      </c>
      <c r="BN995" s="169">
        <f>'Нарххо 2024'!BN995</f>
        <v>5</v>
      </c>
    </row>
    <row r="996" spans="1:66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0</v>
      </c>
      <c r="BL996" s="135">
        <f>'Нарххо 2024'!BL996</f>
        <v>0</v>
      </c>
      <c r="BM996" s="135">
        <f>'Нарххо 2024'!BM996</f>
        <v>0</v>
      </c>
      <c r="BN996" s="169">
        <f>'Нарххо 2024'!BN996</f>
        <v>10</v>
      </c>
    </row>
    <row r="997" spans="1:66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0</v>
      </c>
      <c r="BL997" s="135">
        <f>'Нарххо 2024'!BL997</f>
        <v>0</v>
      </c>
      <c r="BM997" s="135">
        <f>'Нарххо 2024'!BM997</f>
        <v>0</v>
      </c>
      <c r="BN997" s="169">
        <f>'Нарххо 2024'!BN997</f>
        <v>43.5</v>
      </c>
    </row>
    <row r="998" spans="1:66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0</v>
      </c>
      <c r="BL998" s="135">
        <f>'Нарххо 2024'!BL998</f>
        <v>0</v>
      </c>
      <c r="BM998" s="135">
        <f>'Нарххо 2024'!BM998</f>
        <v>0</v>
      </c>
      <c r="BN998" s="169">
        <f>'Нарххо 2024'!BN998</f>
        <v>8.25</v>
      </c>
    </row>
    <row r="999" spans="1:66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0</v>
      </c>
      <c r="BL999" s="135">
        <f>'Нарххо 2024'!BL999</f>
        <v>0</v>
      </c>
      <c r="BM999" s="135">
        <f>'Нарххо 2024'!BM999</f>
        <v>0</v>
      </c>
      <c r="BN999" s="169">
        <f>'Нарххо 2024'!BN999</f>
        <v>12</v>
      </c>
    </row>
    <row r="1000" spans="1:66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0</v>
      </c>
      <c r="BL1000" s="135">
        <f>'Нарххо 2024'!BL1000</f>
        <v>0</v>
      </c>
      <c r="BM1000" s="135">
        <f>'Нарххо 2024'!BM1000</f>
        <v>0</v>
      </c>
      <c r="BN1000" s="169">
        <f>'Нарххо 2024'!BN1000</f>
        <v>12</v>
      </c>
    </row>
    <row r="1001" spans="1:66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</row>
    <row r="1002" spans="1:66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0</v>
      </c>
      <c r="BL1002" s="135">
        <f>'Нарххо 2024'!BL1002</f>
        <v>0</v>
      </c>
      <c r="BM1002" s="135">
        <f>'Нарххо 2024'!BM1002</f>
        <v>0</v>
      </c>
      <c r="BN1002" s="169">
        <f>'Нарххо 2024'!BN1002</f>
        <v>10.8</v>
      </c>
    </row>
    <row r="1003" spans="1:66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0</v>
      </c>
      <c r="BL1003" s="135">
        <f>'Нарххо 2024'!BL1003</f>
        <v>0</v>
      </c>
      <c r="BM1003" s="135">
        <f>'Нарххо 2024'!BM1003</f>
        <v>0</v>
      </c>
      <c r="BN1003" s="169">
        <f>'Нарххо 2024'!BN1003</f>
        <v>10.94</v>
      </c>
    </row>
    <row r="1004" spans="1:66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</row>
    <row r="1005" spans="1:66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</row>
    <row r="1006" spans="1:66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</row>
    <row r="1007" spans="1:66" ht="18" x14ac:dyDescent="0.25">
      <c r="A1007" s="285" t="s">
        <v>255</v>
      </c>
      <c r="B1007" s="285"/>
      <c r="C1007" s="285"/>
      <c r="D1007" s="285"/>
      <c r="E1007" s="285"/>
      <c r="F1007" s="285"/>
      <c r="G1007" s="285"/>
      <c r="H1007" s="285"/>
      <c r="I1007" s="285"/>
      <c r="J1007" s="285"/>
      <c r="K1007" s="285"/>
      <c r="L1007" s="285"/>
      <c r="M1007" s="285"/>
      <c r="N1007" s="285"/>
      <c r="O1007" s="285"/>
      <c r="P1007" s="285"/>
      <c r="Q1007" s="285"/>
      <c r="R1007" s="285"/>
      <c r="S1007" s="285"/>
      <c r="T1007" s="285"/>
      <c r="U1007" s="285"/>
      <c r="V1007" s="285"/>
      <c r="W1007" s="285"/>
      <c r="X1007" s="285"/>
      <c r="Y1007" s="285"/>
      <c r="Z1007" s="285"/>
      <c r="AA1007" s="285"/>
      <c r="AB1007" s="285"/>
      <c r="AC1007" s="285"/>
      <c r="AD1007" s="285"/>
      <c r="AE1007" s="285"/>
      <c r="AF1007" s="285"/>
      <c r="AG1007" s="285"/>
      <c r="AH1007" s="285"/>
      <c r="AI1007" s="285"/>
      <c r="AJ1007" s="285"/>
      <c r="AK1007" s="285"/>
      <c r="AL1007" s="285"/>
      <c r="AM1007" s="285"/>
      <c r="AN1007" s="285"/>
      <c r="AO1007" s="285"/>
      <c r="AP1007" s="285"/>
      <c r="AQ1007" s="285"/>
      <c r="AR1007" s="285"/>
      <c r="AS1007" s="285"/>
      <c r="AT1007" s="285"/>
      <c r="AU1007" s="285"/>
      <c r="AV1007" s="285"/>
      <c r="AW1007" s="285"/>
      <c r="AX1007" s="285"/>
      <c r="AY1007" s="285"/>
      <c r="AZ1007" s="285"/>
      <c r="BA1007" s="285"/>
      <c r="BB1007" s="285"/>
      <c r="BC1007" s="285"/>
      <c r="BD1007" s="285"/>
      <c r="BE1007" s="285"/>
      <c r="BF1007" s="285"/>
      <c r="BG1007" s="285"/>
      <c r="BH1007" s="285"/>
      <c r="BI1007" s="285"/>
      <c r="BJ1007" s="285"/>
      <c r="BK1007" s="285"/>
      <c r="BL1007" s="285"/>
      <c r="BM1007" s="285"/>
      <c r="BN1007" s="285"/>
    </row>
    <row r="1008" spans="1:66" x14ac:dyDescent="0.3">
      <c r="A1008" s="212"/>
      <c r="B1008" s="200"/>
      <c r="C1008" s="282" t="s">
        <v>280</v>
      </c>
      <c r="D1008" s="283"/>
      <c r="E1008" s="283"/>
      <c r="F1008" s="283"/>
      <c r="G1008" s="283"/>
      <c r="H1008" s="283"/>
      <c r="I1008" s="283"/>
      <c r="J1008" s="283"/>
      <c r="K1008" s="283"/>
      <c r="L1008" s="283"/>
      <c r="M1008" s="283"/>
      <c r="N1008" s="283"/>
      <c r="O1008" s="283"/>
      <c r="P1008" s="283"/>
      <c r="Q1008" s="283"/>
      <c r="R1008" s="283"/>
      <c r="S1008" s="283"/>
      <c r="T1008" s="283"/>
      <c r="U1008" s="283"/>
      <c r="V1008" s="283"/>
      <c r="W1008" s="283"/>
      <c r="X1008" s="283"/>
      <c r="Y1008" s="283"/>
      <c r="Z1008" s="283"/>
      <c r="AA1008" s="283"/>
      <c r="AB1008" s="283"/>
      <c r="AC1008" s="283"/>
      <c r="AD1008" s="283"/>
      <c r="AE1008" s="283"/>
      <c r="AF1008" s="283"/>
      <c r="AG1008" s="283"/>
      <c r="AH1008" s="283"/>
      <c r="AI1008" s="283"/>
      <c r="AJ1008" s="283"/>
      <c r="AK1008" s="283"/>
      <c r="AL1008" s="283"/>
      <c r="AM1008" s="283"/>
      <c r="AN1008" s="283"/>
      <c r="AO1008" s="283"/>
      <c r="AP1008" s="283"/>
      <c r="AQ1008" s="283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4"/>
    </row>
    <row r="1009" spans="1:66" ht="18.75" customHeight="1" x14ac:dyDescent="0.3">
      <c r="A1009" s="218"/>
      <c r="B1009" s="198"/>
      <c r="C1009" s="349" t="s">
        <v>139</v>
      </c>
      <c r="D1009" s="350"/>
      <c r="E1009" s="350"/>
      <c r="F1009" s="351"/>
      <c r="G1009" s="348" t="s">
        <v>256</v>
      </c>
      <c r="H1009" s="346" t="s">
        <v>139</v>
      </c>
      <c r="I1009" s="347"/>
      <c r="J1009" s="347"/>
      <c r="K1009" s="352"/>
      <c r="L1009" s="348" t="s">
        <v>256</v>
      </c>
      <c r="M1009" s="346" t="s">
        <v>139</v>
      </c>
      <c r="N1009" s="347"/>
      <c r="O1009" s="347"/>
      <c r="P1009" s="352"/>
      <c r="Q1009" s="348" t="s">
        <v>256</v>
      </c>
      <c r="R1009" s="346" t="s">
        <v>139</v>
      </c>
      <c r="S1009" s="347"/>
      <c r="T1009" s="347"/>
      <c r="U1009" s="347"/>
      <c r="V1009" s="352"/>
      <c r="W1009" s="348" t="s">
        <v>256</v>
      </c>
      <c r="X1009" s="346" t="s">
        <v>139</v>
      </c>
      <c r="Y1009" s="347"/>
      <c r="Z1009" s="347"/>
      <c r="AA1009" s="352"/>
      <c r="AB1009" s="348" t="s">
        <v>256</v>
      </c>
      <c r="AC1009" s="346" t="s">
        <v>139</v>
      </c>
      <c r="AD1009" s="347"/>
      <c r="AE1009" s="347"/>
      <c r="AF1009" s="352"/>
      <c r="AG1009" s="348" t="s">
        <v>256</v>
      </c>
      <c r="AH1009" s="346" t="s">
        <v>139</v>
      </c>
      <c r="AI1009" s="347"/>
      <c r="AJ1009" s="347"/>
      <c r="AK1009" s="347"/>
      <c r="AL1009" s="352"/>
      <c r="AM1009" s="348" t="s">
        <v>256</v>
      </c>
      <c r="AN1009" s="346" t="s">
        <v>139</v>
      </c>
      <c r="AO1009" s="347"/>
      <c r="AP1009" s="347"/>
      <c r="AQ1009" s="352"/>
      <c r="AR1009" s="348" t="s">
        <v>256</v>
      </c>
      <c r="AS1009" s="346" t="s">
        <v>139</v>
      </c>
      <c r="AT1009" s="347"/>
      <c r="AU1009" s="347"/>
      <c r="AV1009" s="347"/>
      <c r="AW1009" s="256"/>
      <c r="AX1009" s="348" t="s">
        <v>256</v>
      </c>
      <c r="AY1009" s="346" t="s">
        <v>139</v>
      </c>
      <c r="AZ1009" s="347"/>
      <c r="BA1009" s="347"/>
      <c r="BB1009" s="352"/>
      <c r="BC1009" s="348" t="s">
        <v>256</v>
      </c>
      <c r="BD1009" s="346" t="s">
        <v>139</v>
      </c>
      <c r="BE1009" s="347"/>
      <c r="BF1009" s="347"/>
      <c r="BG1009" s="352"/>
      <c r="BH1009" s="348" t="s">
        <v>256</v>
      </c>
      <c r="BI1009" s="346" t="s">
        <v>139</v>
      </c>
      <c r="BJ1009" s="347"/>
      <c r="BK1009" s="347"/>
      <c r="BL1009" s="352"/>
      <c r="BM1009" s="266"/>
      <c r="BN1009" s="348" t="s">
        <v>256</v>
      </c>
    </row>
    <row r="1010" spans="1:66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3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3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3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3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73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73"/>
    </row>
    <row r="1011" spans="1:66" ht="18" x14ac:dyDescent="0.25">
      <c r="A1011" s="274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</row>
    <row r="1012" spans="1:66" ht="18" x14ac:dyDescent="0.25">
      <c r="A1012" s="275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0</v>
      </c>
      <c r="BL1012" s="135">
        <f>'Нарххо 2024'!BL1012</f>
        <v>0</v>
      </c>
      <c r="BM1012" s="135">
        <f>'Нарххо 2024'!BM1012</f>
        <v>0</v>
      </c>
      <c r="BN1012" s="169">
        <f>'Нарххо 2024'!BN1012</f>
        <v>5.8</v>
      </c>
    </row>
    <row r="1013" spans="1:66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0</v>
      </c>
      <c r="BL1013" s="135">
        <f>'Нарххо 2024'!BL1013</f>
        <v>0</v>
      </c>
      <c r="BM1013" s="135">
        <f>'Нарххо 2024'!BM1013</f>
        <v>0</v>
      </c>
      <c r="BN1013" s="169">
        <f>'Нарххо 2024'!BN1013</f>
        <v>5.2</v>
      </c>
    </row>
    <row r="1014" spans="1:66" ht="18" x14ac:dyDescent="0.25">
      <c r="A1014" s="274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</row>
    <row r="1015" spans="1:66" ht="18" x14ac:dyDescent="0.25">
      <c r="A1015" s="275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0</v>
      </c>
      <c r="BL1015" s="135">
        <f>'Нарххо 2024'!BL1015</f>
        <v>0</v>
      </c>
      <c r="BM1015" s="135">
        <f>'Нарххо 2024'!BM1015</f>
        <v>0</v>
      </c>
      <c r="BN1015" s="169">
        <f>'Нарххо 2024'!BN1015</f>
        <v>4.8</v>
      </c>
    </row>
    <row r="1016" spans="1:66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0</v>
      </c>
      <c r="BL1016" s="135">
        <f>'Нарххо 2024'!BL1016</f>
        <v>0</v>
      </c>
      <c r="BM1016" s="135">
        <f>'Нарххо 2024'!BM1016</f>
        <v>0</v>
      </c>
      <c r="BN1016" s="169">
        <f>'Нарххо 2024'!BN1016</f>
        <v>5</v>
      </c>
    </row>
    <row r="1017" spans="1:66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0</v>
      </c>
      <c r="BL1017" s="135">
        <f>'Нарххо 2024'!BL1017</f>
        <v>0</v>
      </c>
      <c r="BM1017" s="135">
        <f>'Нарххо 2024'!BM1017</f>
        <v>0</v>
      </c>
      <c r="BN1017" s="169">
        <f>'Нарххо 2024'!BN1017</f>
        <v>16</v>
      </c>
    </row>
    <row r="1018" spans="1:66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0</v>
      </c>
      <c r="BL1018" s="135">
        <f>'Нарххо 2024'!BL1018</f>
        <v>0</v>
      </c>
      <c r="BM1018" s="135">
        <f>'Нарххо 2024'!BM1018</f>
        <v>0</v>
      </c>
      <c r="BN1018" s="169">
        <f>'Нарххо 2024'!BN1018</f>
        <v>12</v>
      </c>
    </row>
    <row r="1019" spans="1:66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0</v>
      </c>
      <c r="BL1019" s="135">
        <f>'Нарххо 2024'!BL1019</f>
        <v>0</v>
      </c>
      <c r="BM1019" s="135">
        <f>'Нарххо 2024'!BM1019</f>
        <v>0</v>
      </c>
      <c r="BN1019" s="169">
        <f>'Нарххо 2024'!BN1019</f>
        <v>9.6</v>
      </c>
    </row>
    <row r="1020" spans="1:66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0</v>
      </c>
      <c r="BL1020" s="135">
        <f>'Нарххо 2024'!BL1020</f>
        <v>0</v>
      </c>
      <c r="BM1020" s="135">
        <f>'Нарххо 2024'!BM1020</f>
        <v>0</v>
      </c>
      <c r="BN1020" s="169">
        <f>'Нарххо 2024'!BN1020</f>
        <v>21.3</v>
      </c>
    </row>
    <row r="1021" spans="1:66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0</v>
      </c>
      <c r="BL1021" s="135">
        <f>'Нарххо 2024'!BL1021</f>
        <v>0</v>
      </c>
      <c r="BM1021" s="135">
        <f>'Нарххо 2024'!BM1021</f>
        <v>0</v>
      </c>
      <c r="BN1021" s="169">
        <f>'Нарххо 2024'!BN1021</f>
        <v>19</v>
      </c>
    </row>
    <row r="1022" spans="1:66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0</v>
      </c>
      <c r="BL1022" s="135">
        <f>'Нарххо 2024'!BL1022</f>
        <v>0</v>
      </c>
      <c r="BM1022" s="135">
        <f>'Нарххо 2024'!BM1022</f>
        <v>0</v>
      </c>
      <c r="BN1022" s="169">
        <f>'Нарххо 2024'!BN1022</f>
        <v>19</v>
      </c>
    </row>
    <row r="1023" spans="1:66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0</v>
      </c>
      <c r="BL1023" s="135">
        <f>'Нарххо 2024'!BL1023</f>
        <v>0</v>
      </c>
      <c r="BM1023" s="135">
        <f>'Нарххо 2024'!BM1023</f>
        <v>0</v>
      </c>
      <c r="BN1023" s="169">
        <f>'Нарххо 2024'!BN1023</f>
        <v>70</v>
      </c>
    </row>
    <row r="1024" spans="1:66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0</v>
      </c>
      <c r="BL1024" s="135">
        <f>'Нарххо 2024'!BL1024</f>
        <v>0</v>
      </c>
      <c r="BM1024" s="135">
        <f>'Нарххо 2024'!BM1024</f>
        <v>0</v>
      </c>
      <c r="BN1024" s="169">
        <f>'Нарххо 2024'!BN1024</f>
        <v>75</v>
      </c>
    </row>
    <row r="1025" spans="1:66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0</v>
      </c>
      <c r="BL1025" s="135">
        <f>'Нарххо 2024'!BL1025</f>
        <v>0</v>
      </c>
      <c r="BM1025" s="135">
        <f>'Нарххо 2024'!BM1025</f>
        <v>0</v>
      </c>
      <c r="BN1025" s="169">
        <f>'Нарххо 2024'!BN1025</f>
        <v>10</v>
      </c>
    </row>
    <row r="1026" spans="1:66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0</v>
      </c>
      <c r="BL1026" s="135">
        <f>'Нарххо 2024'!BL1026</f>
        <v>0</v>
      </c>
      <c r="BM1026" s="135">
        <f>'Нарххо 2024'!BM1026</f>
        <v>0</v>
      </c>
      <c r="BN1026" s="169">
        <f>'Нарххо 2024'!BN1026</f>
        <v>13.9</v>
      </c>
    </row>
    <row r="1027" spans="1:66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0</v>
      </c>
      <c r="BL1027" s="135">
        <f>'Нарххо 2024'!BL1027</f>
        <v>0</v>
      </c>
      <c r="BM1027" s="135">
        <f>'Нарххо 2024'!BM1027</f>
        <v>0</v>
      </c>
      <c r="BN1027" s="169">
        <f>'Нарххо 2024'!BN1027</f>
        <v>11.6</v>
      </c>
    </row>
    <row r="1028" spans="1:66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0</v>
      </c>
      <c r="BL1028" s="135">
        <f>'Нарххо 2024'!BL1028</f>
        <v>0</v>
      </c>
      <c r="BM1028" s="135">
        <f>'Нарххо 2024'!BM1028</f>
        <v>0</v>
      </c>
      <c r="BN1028" s="169">
        <f>'Нарххо 2024'!BN1028</f>
        <v>41.5</v>
      </c>
    </row>
    <row r="1029" spans="1:66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0</v>
      </c>
      <c r="BL1029" s="135">
        <f>'Нарххо 2024'!BL1029</f>
        <v>0</v>
      </c>
      <c r="BM1029" s="135">
        <f>'Нарххо 2024'!BM1029</f>
        <v>0</v>
      </c>
      <c r="BN1029" s="169">
        <f>'Нарххо 2024'!BN1029</f>
        <v>42</v>
      </c>
    </row>
    <row r="1030" spans="1:66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0</v>
      </c>
      <c r="BL1030" s="135">
        <f>'Нарххо 2024'!BL1030</f>
        <v>0</v>
      </c>
      <c r="BM1030" s="135">
        <f>'Нарххо 2024'!BM1030</f>
        <v>0</v>
      </c>
      <c r="BN1030" s="169">
        <f>'Нарххо 2024'!BN1030</f>
        <v>5.96</v>
      </c>
    </row>
    <row r="1031" spans="1:66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0</v>
      </c>
      <c r="BL1031" s="135">
        <f>'Нарххо 2024'!BL1031</f>
        <v>0</v>
      </c>
      <c r="BM1031" s="135">
        <f>'Нарххо 2024'!BM1031</f>
        <v>0</v>
      </c>
      <c r="BN1031" s="169">
        <f>'Нарххо 2024'!BN1031</f>
        <v>5.0999999999999996</v>
      </c>
    </row>
    <row r="1032" spans="1:66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0</v>
      </c>
      <c r="BL1032" s="135">
        <f>'Нарххо 2024'!BL1032</f>
        <v>0</v>
      </c>
      <c r="BM1032" s="135">
        <f>'Нарххо 2024'!BM1032</f>
        <v>0</v>
      </c>
      <c r="BN1032" s="169">
        <f>'Нарххо 2024'!BN1032</f>
        <v>5</v>
      </c>
    </row>
    <row r="1033" spans="1:66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0</v>
      </c>
      <c r="BL1033" s="135">
        <f>'Нарххо 2024'!BL1033</f>
        <v>0</v>
      </c>
      <c r="BM1033" s="135">
        <f>'Нарххо 2024'!BM1033</f>
        <v>0</v>
      </c>
      <c r="BN1033" s="169">
        <f>'Нарххо 2024'!BN1033</f>
        <v>21.2</v>
      </c>
    </row>
    <row r="1034" spans="1:66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0</v>
      </c>
      <c r="BL1034" s="135">
        <f>'Нарххо 2024'!BL1034</f>
        <v>0</v>
      </c>
      <c r="BM1034" s="135">
        <f>'Нарххо 2024'!BM1034</f>
        <v>0</v>
      </c>
      <c r="BN1034" s="169">
        <f>'Нарххо 2024'!BN1034</f>
        <v>21.2</v>
      </c>
    </row>
    <row r="1035" spans="1:66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0</v>
      </c>
      <c r="BL1035" s="135">
        <f>'Нарххо 2024'!BL1035</f>
        <v>0</v>
      </c>
      <c r="BM1035" s="135">
        <f>'Нарххо 2024'!BM1035</f>
        <v>0</v>
      </c>
      <c r="BN1035" s="169">
        <f>'Нарххо 2024'!BN1035</f>
        <v>18</v>
      </c>
    </row>
    <row r="1036" spans="1:66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0</v>
      </c>
      <c r="BL1036" s="135">
        <f>'Нарххо 2024'!BL1036</f>
        <v>0</v>
      </c>
      <c r="BM1036" s="135">
        <f>'Нарххо 2024'!BM1036</f>
        <v>0</v>
      </c>
      <c r="BN1036" s="169">
        <f>'Нарххо 2024'!BN1036</f>
        <v>8</v>
      </c>
    </row>
    <row r="1037" spans="1:66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0</v>
      </c>
      <c r="BL1037" s="135">
        <f>'Нарххо 2024'!BL1037</f>
        <v>0</v>
      </c>
      <c r="BM1037" s="135">
        <f>'Нарххо 2024'!BM1037</f>
        <v>0</v>
      </c>
      <c r="BN1037" s="169">
        <f>'Нарххо 2024'!BN1037</f>
        <v>8</v>
      </c>
    </row>
    <row r="1038" spans="1:66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0</v>
      </c>
      <c r="BL1038" s="135">
        <f>'Нарххо 2024'!BL1038</f>
        <v>0</v>
      </c>
      <c r="BM1038" s="135">
        <f>'Нарххо 2024'!BM1038</f>
        <v>0</v>
      </c>
      <c r="BN1038" s="169">
        <f>'Нарххо 2024'!BN1038</f>
        <v>39</v>
      </c>
    </row>
    <row r="1039" spans="1:66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0</v>
      </c>
      <c r="BL1039" s="135">
        <f>'Нарххо 2024'!BL1039</f>
        <v>0</v>
      </c>
      <c r="BM1039" s="135">
        <f>'Нарххо 2024'!BM1039</f>
        <v>0</v>
      </c>
      <c r="BN1039" s="169">
        <f>'Нарххо 2024'!BN1039</f>
        <v>9.1999999999999993</v>
      </c>
    </row>
    <row r="1040" spans="1:66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0</v>
      </c>
      <c r="BL1040" s="135">
        <f>'Нарххо 2024'!BL1040</f>
        <v>0</v>
      </c>
      <c r="BM1040" s="135">
        <f>'Нарххо 2024'!BM1040</f>
        <v>0</v>
      </c>
      <c r="BN1040" s="169">
        <f>'Нарххо 2024'!BN1040</f>
        <v>11.32</v>
      </c>
    </row>
    <row r="1041" spans="1:66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0</v>
      </c>
      <c r="BL1041" s="135">
        <f>'Нарххо 2024'!BL1041</f>
        <v>0</v>
      </c>
      <c r="BM1041" s="135">
        <f>'Нарххо 2024'!BM1041</f>
        <v>0</v>
      </c>
      <c r="BN1041" s="169">
        <f>'Нарххо 2024'!BN1041</f>
        <v>11.9</v>
      </c>
    </row>
    <row r="1042" spans="1:66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</row>
    <row r="1043" spans="1:66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0</v>
      </c>
      <c r="BL1043" s="135">
        <f>'Нарххо 2024'!BL1043</f>
        <v>0</v>
      </c>
      <c r="BM1043" s="135">
        <f>'Нарххо 2024'!BM1043</f>
        <v>0</v>
      </c>
      <c r="BN1043" s="169">
        <f>'Нарххо 2024'!BN1043</f>
        <v>10.8</v>
      </c>
    </row>
    <row r="1044" spans="1:66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0</v>
      </c>
      <c r="BL1044" s="135">
        <f>'Нарххо 2024'!BL1044</f>
        <v>0</v>
      </c>
      <c r="BM1044" s="135">
        <f>'Нарххо 2024'!BM1044</f>
        <v>0</v>
      </c>
      <c r="BN1044" s="169">
        <f>'Нарххо 2024'!BN1044</f>
        <v>10.94</v>
      </c>
    </row>
    <row r="1045" spans="1:66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</row>
    <row r="1046" spans="1:66" ht="12.75" customHeight="1" x14ac:dyDescent="0.3">
      <c r="A1046" s="216"/>
      <c r="B1046" s="296"/>
      <c r="C1046" s="296"/>
      <c r="D1046" s="296"/>
      <c r="E1046" s="296"/>
      <c r="F1046" s="296"/>
      <c r="G1046" s="296"/>
      <c r="H1046" s="296"/>
      <c r="I1046" s="296"/>
      <c r="J1046" s="296"/>
      <c r="K1046" s="296"/>
      <c r="L1046" s="296"/>
      <c r="M1046" s="296"/>
      <c r="N1046" s="296"/>
      <c r="O1046" s="296"/>
      <c r="P1046" s="296"/>
      <c r="Q1046" s="296"/>
      <c r="R1046" s="296"/>
      <c r="S1046" s="296"/>
      <c r="T1046" s="296"/>
      <c r="U1046" s="296"/>
      <c r="V1046" s="296"/>
      <c r="W1046" s="296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</row>
    <row r="1047" spans="1:66" ht="12.75" customHeight="1" x14ac:dyDescent="0.3">
      <c r="B1047" s="296"/>
      <c r="C1047" s="296"/>
      <c r="D1047" s="296"/>
      <c r="E1047" s="296"/>
      <c r="F1047" s="296"/>
      <c r="G1047" s="296"/>
      <c r="H1047" s="296"/>
      <c r="I1047" s="296"/>
      <c r="J1047" s="296"/>
      <c r="K1047" s="296"/>
      <c r="L1047" s="296"/>
      <c r="M1047" s="296"/>
      <c r="N1047" s="296"/>
      <c r="O1047" s="296"/>
      <c r="P1047" s="296"/>
      <c r="Q1047" s="296"/>
      <c r="R1047" s="296"/>
      <c r="S1047" s="296"/>
      <c r="T1047" s="296"/>
      <c r="U1047" s="296"/>
      <c r="V1047" s="296"/>
      <c r="W1047" s="296"/>
      <c r="X1047" s="296"/>
      <c r="Y1047" s="296"/>
      <c r="Z1047" s="296"/>
      <c r="AA1047" s="296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</row>
    <row r="1048" spans="1:66" ht="12.75" customHeight="1" x14ac:dyDescent="0.3">
      <c r="A1048" s="216"/>
      <c r="B1048" s="296"/>
      <c r="C1048" s="296"/>
      <c r="D1048" s="296"/>
      <c r="E1048" s="296"/>
      <c r="F1048" s="296"/>
      <c r="G1048" s="296"/>
      <c r="H1048" s="296"/>
      <c r="I1048" s="296"/>
      <c r="J1048" s="296"/>
      <c r="K1048" s="296"/>
      <c r="L1048" s="296"/>
      <c r="M1048" s="296"/>
      <c r="N1048" s="296"/>
      <c r="O1048" s="296"/>
      <c r="P1048" s="296"/>
      <c r="Q1048" s="296"/>
      <c r="R1048" s="296"/>
      <c r="S1048" s="296"/>
      <c r="T1048" s="296"/>
      <c r="U1048" s="296"/>
      <c r="V1048" s="296"/>
      <c r="W1048" s="296"/>
      <c r="X1048" s="296"/>
      <c r="Y1048" s="296"/>
      <c r="Z1048" s="296"/>
      <c r="AA1048" s="296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</row>
    <row r="1049" spans="1:66" ht="12.75" customHeight="1" x14ac:dyDescent="0.3">
      <c r="B1049" s="296"/>
      <c r="C1049" s="296"/>
      <c r="D1049" s="296"/>
      <c r="E1049" s="296"/>
      <c r="F1049" s="296"/>
      <c r="G1049" s="296"/>
      <c r="H1049" s="296"/>
      <c r="I1049" s="296"/>
      <c r="J1049" s="296"/>
      <c r="K1049" s="296"/>
      <c r="L1049" s="296"/>
      <c r="M1049" s="296"/>
      <c r="N1049" s="296"/>
      <c r="O1049" s="296"/>
      <c r="P1049" s="296"/>
      <c r="Q1049" s="296"/>
      <c r="R1049" s="296"/>
      <c r="S1049" s="296"/>
      <c r="T1049" s="296"/>
      <c r="U1049" s="296"/>
      <c r="V1049" s="296"/>
      <c r="W1049" s="296"/>
      <c r="X1049" s="296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</row>
    <row r="1050" spans="1:66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</row>
    <row r="1051" spans="1:66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</row>
    <row r="1052" spans="1:66" ht="12.75" customHeight="1" x14ac:dyDescent="0.35">
      <c r="B1052" s="296"/>
      <c r="C1052" s="296"/>
      <c r="D1052" s="296"/>
      <c r="E1052" s="296"/>
      <c r="F1052" s="296"/>
      <c r="G1052" s="296"/>
      <c r="H1052" s="296"/>
      <c r="I1052" s="296"/>
      <c r="J1052" s="296"/>
      <c r="K1052" s="296"/>
      <c r="L1052" s="296"/>
      <c r="M1052" s="296"/>
      <c r="N1052" s="296"/>
      <c r="O1052" s="296"/>
      <c r="P1052" s="296"/>
      <c r="Q1052" s="296"/>
      <c r="R1052" s="296"/>
      <c r="S1052" s="296"/>
      <c r="T1052" s="296"/>
      <c r="U1052" s="296"/>
      <c r="V1052" s="296"/>
      <c r="W1052" s="296"/>
      <c r="X1052" s="296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</row>
    <row r="1053" spans="1:66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</row>
    <row r="1054" spans="1:66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</row>
    <row r="1055" spans="1:66" ht="12.75" customHeight="1" x14ac:dyDescent="0.4">
      <c r="B1055" s="297"/>
      <c r="C1055" s="297"/>
      <c r="D1055" s="297"/>
      <c r="E1055" s="297"/>
      <c r="F1055" s="297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</row>
    <row r="1056" spans="1:66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</row>
    <row r="1057" spans="24:66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</row>
    <row r="1058" spans="24:66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</row>
    <row r="1059" spans="24:66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</row>
    <row r="1060" spans="24:66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</row>
  </sheetData>
  <mergeCells count="707">
    <mergeCell ref="C10:BN10"/>
    <mergeCell ref="A9:BN9"/>
    <mergeCell ref="C54:BN54"/>
    <mergeCell ref="A53:BN53"/>
    <mergeCell ref="C96:BN96"/>
    <mergeCell ref="A95:BN95"/>
    <mergeCell ref="C137:BN137"/>
    <mergeCell ref="A136:BN136"/>
    <mergeCell ref="C179:BN179"/>
    <mergeCell ref="A178:BN178"/>
    <mergeCell ref="BN11:BN12"/>
    <mergeCell ref="BI55:BL55"/>
    <mergeCell ref="BN55:BN56"/>
    <mergeCell ref="BI97:BL97"/>
    <mergeCell ref="BN97:BN98"/>
    <mergeCell ref="BI138:BL138"/>
    <mergeCell ref="BN138:BN139"/>
    <mergeCell ref="AN97:AQ97"/>
    <mergeCell ref="AR97:AR98"/>
    <mergeCell ref="AN138:AQ138"/>
    <mergeCell ref="AR138:AR139"/>
    <mergeCell ref="A57:A58"/>
    <mergeCell ref="A13:A14"/>
    <mergeCell ref="A16:A17"/>
    <mergeCell ref="BI843:BL843"/>
    <mergeCell ref="BN843:BN844"/>
    <mergeCell ref="BI885:BL885"/>
    <mergeCell ref="BN885:BN886"/>
    <mergeCell ref="BI926:BL926"/>
    <mergeCell ref="BN926:BN927"/>
    <mergeCell ref="BI968:BL968"/>
    <mergeCell ref="BN968:BN969"/>
    <mergeCell ref="BI1009:BL1009"/>
    <mergeCell ref="BN1009:BN1010"/>
    <mergeCell ref="C884:BN884"/>
    <mergeCell ref="A883:BN883"/>
    <mergeCell ref="C925:BN925"/>
    <mergeCell ref="A924:BN924"/>
    <mergeCell ref="C967:BN967"/>
    <mergeCell ref="A966:BN966"/>
    <mergeCell ref="C1008:BN1008"/>
    <mergeCell ref="AN1009:AQ1009"/>
    <mergeCell ref="AR1009:AR1010"/>
    <mergeCell ref="AH1009:AL1009"/>
    <mergeCell ref="AM1009:AM1010"/>
    <mergeCell ref="AH968:AL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C677:BN677"/>
    <mergeCell ref="A676:BN676"/>
    <mergeCell ref="C718:BN718"/>
    <mergeCell ref="A717:BN717"/>
    <mergeCell ref="C759:BN759"/>
    <mergeCell ref="A758:BN758"/>
    <mergeCell ref="C800:BN800"/>
    <mergeCell ref="A799:BN799"/>
    <mergeCell ref="R801:V801"/>
    <mergeCell ref="W801:W802"/>
    <mergeCell ref="AH801:AL801"/>
    <mergeCell ref="AM801:AM802"/>
    <mergeCell ref="M801:P801"/>
    <mergeCell ref="Q801:Q802"/>
    <mergeCell ref="BI471:BL471"/>
    <mergeCell ref="BN471:BN472"/>
    <mergeCell ref="BI512:BL512"/>
    <mergeCell ref="BN512:BN513"/>
    <mergeCell ref="BI553:BL553"/>
    <mergeCell ref="BN553:BN554"/>
    <mergeCell ref="BI595:BL595"/>
    <mergeCell ref="BN595:BN596"/>
    <mergeCell ref="C470:BN470"/>
    <mergeCell ref="C511:BN511"/>
    <mergeCell ref="A510:BN510"/>
    <mergeCell ref="C552:BN552"/>
    <mergeCell ref="A551:BN551"/>
    <mergeCell ref="C594:BN594"/>
    <mergeCell ref="A593:BN593"/>
    <mergeCell ref="AS471:AV471"/>
    <mergeCell ref="AG512:AG513"/>
    <mergeCell ref="AM471:AM472"/>
    <mergeCell ref="AM512:AM513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C261:BN261"/>
    <mergeCell ref="A260:BN260"/>
    <mergeCell ref="C303:BN303"/>
    <mergeCell ref="A302:BN302"/>
    <mergeCell ref="C344:BN344"/>
    <mergeCell ref="A343:BN343"/>
    <mergeCell ref="C386:BN386"/>
    <mergeCell ref="A385:BN385"/>
    <mergeCell ref="AG262:AG263"/>
    <mergeCell ref="AH345:AL345"/>
    <mergeCell ref="AM345:AM346"/>
    <mergeCell ref="AC387:AF387"/>
    <mergeCell ref="AB387:AB388"/>
    <mergeCell ref="AS387:AV387"/>
    <mergeCell ref="BI11:BM11"/>
    <mergeCell ref="AB345:AB346"/>
    <mergeCell ref="X221:AA221"/>
    <mergeCell ref="W221:W222"/>
    <mergeCell ref="AM553:AM554"/>
    <mergeCell ref="AH595:AL595"/>
    <mergeCell ref="AM595:AM596"/>
    <mergeCell ref="AH553:AL553"/>
    <mergeCell ref="X512:AA512"/>
    <mergeCell ref="AH512:AL512"/>
    <mergeCell ref="AB512:AB513"/>
    <mergeCell ref="X345:AA345"/>
    <mergeCell ref="AH262:AL262"/>
    <mergeCell ref="AM262:AM263"/>
    <mergeCell ref="AH304:AL304"/>
    <mergeCell ref="AM304:AM305"/>
    <mergeCell ref="AG595:AG596"/>
    <mergeCell ref="W553:W554"/>
    <mergeCell ref="W595:W596"/>
    <mergeCell ref="X471:AA471"/>
    <mergeCell ref="AG304:AG305"/>
    <mergeCell ref="AC262:AF262"/>
    <mergeCell ref="BI221:BL221"/>
    <mergeCell ref="BI429:BL429"/>
    <mergeCell ref="AM968:AM969"/>
    <mergeCell ref="AN968:AQ968"/>
    <mergeCell ref="AR968:AR969"/>
    <mergeCell ref="AN926:AQ926"/>
    <mergeCell ref="AR926:AR927"/>
    <mergeCell ref="C842:BN842"/>
    <mergeCell ref="A841:BN841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AS968:AV968"/>
    <mergeCell ref="AX968:AX969"/>
    <mergeCell ref="L968:L969"/>
    <mergeCell ref="AH760:AL760"/>
    <mergeCell ref="AM760:AM761"/>
    <mergeCell ref="AN636:AQ636"/>
    <mergeCell ref="AR636:AR637"/>
    <mergeCell ref="AN678:AQ678"/>
    <mergeCell ref="AR678:AR679"/>
    <mergeCell ref="AN719:AQ719"/>
    <mergeCell ref="Q719:Q720"/>
    <mergeCell ref="AN760:AQ760"/>
    <mergeCell ref="AR760:AR761"/>
    <mergeCell ref="W719:W720"/>
    <mergeCell ref="BH429:BH430"/>
    <mergeCell ref="AG429:AG430"/>
    <mergeCell ref="AM429:AM430"/>
    <mergeCell ref="AY387:BB387"/>
    <mergeCell ref="BC387:BC388"/>
    <mergeCell ref="AN429:AQ429"/>
    <mergeCell ref="M719:P719"/>
    <mergeCell ref="AR719:AR720"/>
    <mergeCell ref="R636:V636"/>
    <mergeCell ref="W636:W637"/>
    <mergeCell ref="X636:AA636"/>
    <mergeCell ref="X719:AA719"/>
    <mergeCell ref="AM719:AM720"/>
    <mergeCell ref="C635:BN635"/>
    <mergeCell ref="A634:BN634"/>
    <mergeCell ref="BD471:BG471"/>
    <mergeCell ref="AY512:BB512"/>
    <mergeCell ref="BC512:BC513"/>
    <mergeCell ref="AY553:BB553"/>
    <mergeCell ref="AN553:AQ553"/>
    <mergeCell ref="AR553:AR554"/>
    <mergeCell ref="AN595:AQ595"/>
    <mergeCell ref="AR595:AR596"/>
    <mergeCell ref="C428:BN428"/>
    <mergeCell ref="AH429:AL429"/>
    <mergeCell ref="AX387:AX388"/>
    <mergeCell ref="AN387:AQ387"/>
    <mergeCell ref="AR387:AR388"/>
    <mergeCell ref="AG387:AG388"/>
    <mergeCell ref="X387:AA387"/>
    <mergeCell ref="AY429:BB429"/>
    <mergeCell ref="BC429:BC430"/>
    <mergeCell ref="BD429:BG429"/>
    <mergeCell ref="A427:BN427"/>
    <mergeCell ref="AH387:AL387"/>
    <mergeCell ref="AM387:AM388"/>
    <mergeCell ref="W387:W388"/>
    <mergeCell ref="AR429:AR430"/>
    <mergeCell ref="BN429:BN430"/>
    <mergeCell ref="AX429:AX430"/>
    <mergeCell ref="R429:V429"/>
    <mergeCell ref="W968:W969"/>
    <mergeCell ref="X968:AA968"/>
    <mergeCell ref="AB968:AB969"/>
    <mergeCell ref="W926:W927"/>
    <mergeCell ref="Q843:Q844"/>
    <mergeCell ref="C678:F678"/>
    <mergeCell ref="G678:G679"/>
    <mergeCell ref="H678:K678"/>
    <mergeCell ref="R387:V387"/>
    <mergeCell ref="M429:P429"/>
    <mergeCell ref="Q429:Q430"/>
    <mergeCell ref="C387:F387"/>
    <mergeCell ref="L678:L679"/>
    <mergeCell ref="C429:F429"/>
    <mergeCell ref="G429:G430"/>
    <mergeCell ref="H429:K429"/>
    <mergeCell ref="L429:L430"/>
    <mergeCell ref="G512:G513"/>
    <mergeCell ref="C636:F636"/>
    <mergeCell ref="H595:K595"/>
    <mergeCell ref="L595:L596"/>
    <mergeCell ref="M595:P595"/>
    <mergeCell ref="A469:BN469"/>
    <mergeCell ref="BI636:BL636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C55:F55"/>
    <mergeCell ref="B1052:X1052"/>
    <mergeCell ref="L345:L346"/>
    <mergeCell ref="M345:P345"/>
    <mergeCell ref="AB719:AB720"/>
    <mergeCell ref="A721:A722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A970:A971"/>
    <mergeCell ref="X926:AA926"/>
    <mergeCell ref="AB926:AB927"/>
    <mergeCell ref="A306:A307"/>
    <mergeCell ref="A223:A224"/>
    <mergeCell ref="A226:A227"/>
    <mergeCell ref="C262:F262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07:BN1007"/>
    <mergeCell ref="G262:G263"/>
    <mergeCell ref="H262:K262"/>
    <mergeCell ref="L262:L263"/>
    <mergeCell ref="M262:P262"/>
    <mergeCell ref="Q262:Q263"/>
    <mergeCell ref="A309:A310"/>
    <mergeCell ref="A264:A265"/>
    <mergeCell ref="A267:A268"/>
    <mergeCell ref="C304:F304"/>
    <mergeCell ref="G304:G305"/>
    <mergeCell ref="H304:K304"/>
    <mergeCell ref="L304:L305"/>
    <mergeCell ref="M304:P304"/>
    <mergeCell ref="A683:A684"/>
    <mergeCell ref="A347:A348"/>
    <mergeCell ref="A350:A351"/>
    <mergeCell ref="C345:F345"/>
    <mergeCell ref="G345:G346"/>
    <mergeCell ref="A555:A556"/>
    <mergeCell ref="A558:A559"/>
    <mergeCell ref="C595:F595"/>
    <mergeCell ref="G595:G596"/>
    <mergeCell ref="A597:A598"/>
    <mergeCell ref="A600:A601"/>
    <mergeCell ref="A680:A681"/>
    <mergeCell ref="A389:A390"/>
    <mergeCell ref="A392:A393"/>
    <mergeCell ref="A514:A515"/>
    <mergeCell ref="A517:A518"/>
    <mergeCell ref="A638:A639"/>
    <mergeCell ref="A641:A642"/>
    <mergeCell ref="Q345:Q346"/>
    <mergeCell ref="A431:A432"/>
    <mergeCell ref="A434:A435"/>
    <mergeCell ref="M471:P471"/>
    <mergeCell ref="Q471:Q472"/>
    <mergeCell ref="L471:L472"/>
    <mergeCell ref="C471:F471"/>
    <mergeCell ref="G471:G472"/>
    <mergeCell ref="H471:K471"/>
    <mergeCell ref="H345:K345"/>
    <mergeCell ref="AC801:AF801"/>
    <mergeCell ref="AG801:AG802"/>
    <mergeCell ref="H512:K512"/>
    <mergeCell ref="L512:L513"/>
    <mergeCell ref="M512:P512"/>
    <mergeCell ref="Q512:Q513"/>
    <mergeCell ref="R512:V512"/>
    <mergeCell ref="W429:W430"/>
    <mergeCell ref="X429:AA429"/>
    <mergeCell ref="AB429:AB430"/>
    <mergeCell ref="AC429:AF429"/>
    <mergeCell ref="R471:V471"/>
    <mergeCell ref="W512:W513"/>
    <mergeCell ref="W471:W472"/>
    <mergeCell ref="A143:A144"/>
    <mergeCell ref="C180:F180"/>
    <mergeCell ref="G180:G181"/>
    <mergeCell ref="AN471:AQ471"/>
    <mergeCell ref="AR471:AR472"/>
    <mergeCell ref="AN512:AQ512"/>
    <mergeCell ref="AR512:AR513"/>
    <mergeCell ref="AB801:AB802"/>
    <mergeCell ref="X678:AA678"/>
    <mergeCell ref="AB678:AB679"/>
    <mergeCell ref="AC636:AF636"/>
    <mergeCell ref="AG636:AG637"/>
    <mergeCell ref="AC678:AF678"/>
    <mergeCell ref="AG678:AG679"/>
    <mergeCell ref="AH471:AL471"/>
    <mergeCell ref="AB471:AB472"/>
    <mergeCell ref="AC471:AF471"/>
    <mergeCell ref="AG471:AG472"/>
    <mergeCell ref="AC512:AF512"/>
    <mergeCell ref="X760:AA760"/>
    <mergeCell ref="AB760:AB761"/>
    <mergeCell ref="AG553:AG554"/>
    <mergeCell ref="AC595:AF595"/>
    <mergeCell ref="AC719:AF719"/>
    <mergeCell ref="Q595:Q596"/>
    <mergeCell ref="H180:K180"/>
    <mergeCell ref="L180:L181"/>
    <mergeCell ref="M180:P180"/>
    <mergeCell ref="Q180:Q181"/>
    <mergeCell ref="A60:A61"/>
    <mergeCell ref="H221:K221"/>
    <mergeCell ref="Q138:Q139"/>
    <mergeCell ref="R138:V138"/>
    <mergeCell ref="R345:V345"/>
    <mergeCell ref="G387:G388"/>
    <mergeCell ref="H387:K387"/>
    <mergeCell ref="L387:L388"/>
    <mergeCell ref="M387:P387"/>
    <mergeCell ref="Q387:Q388"/>
    <mergeCell ref="A473:A474"/>
    <mergeCell ref="A476:A477"/>
    <mergeCell ref="C553:F553"/>
    <mergeCell ref="G553:G554"/>
    <mergeCell ref="H553:K553"/>
    <mergeCell ref="L553:L554"/>
    <mergeCell ref="M553:P553"/>
    <mergeCell ref="Q553:Q554"/>
    <mergeCell ref="C512:F512"/>
    <mergeCell ref="A182:A183"/>
    <mergeCell ref="A185:A186"/>
    <mergeCell ref="A99:A100"/>
    <mergeCell ref="X138:AA138"/>
    <mergeCell ref="AB221:AB222"/>
    <mergeCell ref="L221:L222"/>
    <mergeCell ref="M221:P221"/>
    <mergeCell ref="L97:L98"/>
    <mergeCell ref="AB138:AB139"/>
    <mergeCell ref="A102:A103"/>
    <mergeCell ref="G221:G222"/>
    <mergeCell ref="M97:P97"/>
    <mergeCell ref="Q97:Q98"/>
    <mergeCell ref="C97:F97"/>
    <mergeCell ref="G97:G98"/>
    <mergeCell ref="H97:K97"/>
    <mergeCell ref="C221:F221"/>
    <mergeCell ref="C138:F138"/>
    <mergeCell ref="G138:G139"/>
    <mergeCell ref="H138:K138"/>
    <mergeCell ref="L138:L139"/>
    <mergeCell ref="M138:P138"/>
    <mergeCell ref="Q221:Q222"/>
    <mergeCell ref="A140:A141"/>
    <mergeCell ref="R180:V180"/>
    <mergeCell ref="W180:W181"/>
    <mergeCell ref="R221:V221"/>
    <mergeCell ref="Q55:Q56"/>
    <mergeCell ref="R55:V55"/>
    <mergeCell ref="W262:W263"/>
    <mergeCell ref="AS221:AV221"/>
    <mergeCell ref="AX221:AX222"/>
    <mergeCell ref="AS262:AV262"/>
    <mergeCell ref="AX262:AX263"/>
    <mergeCell ref="AH221:AL221"/>
    <mergeCell ref="AM221:AM222"/>
    <mergeCell ref="AN221:AQ221"/>
    <mergeCell ref="AR221:AR222"/>
    <mergeCell ref="AC97:AF97"/>
    <mergeCell ref="AG97:AG98"/>
    <mergeCell ref="AC138:AF138"/>
    <mergeCell ref="AG138:AG139"/>
    <mergeCell ref="R97:V97"/>
    <mergeCell ref="W97:W98"/>
    <mergeCell ref="AC221:AF221"/>
    <mergeCell ref="AH97:AL97"/>
    <mergeCell ref="AM97:AM98"/>
    <mergeCell ref="AC180:AF180"/>
    <mergeCell ref="AB180:AB181"/>
    <mergeCell ref="W138:W139"/>
    <mergeCell ref="AH138:AL138"/>
    <mergeCell ref="AM138:AM139"/>
    <mergeCell ref="X262:AA262"/>
    <mergeCell ref="AB262:AB263"/>
    <mergeCell ref="AX304:AX305"/>
    <mergeCell ref="AS345:AV345"/>
    <mergeCell ref="AX345:AX346"/>
    <mergeCell ref="AC345:AF345"/>
    <mergeCell ref="AG345:AG346"/>
    <mergeCell ref="AR262:AR263"/>
    <mergeCell ref="AG221:AG222"/>
    <mergeCell ref="AH180:AL180"/>
    <mergeCell ref="AM180:AM181"/>
    <mergeCell ref="AN180:AQ180"/>
    <mergeCell ref="AR180:AR181"/>
    <mergeCell ref="AR304:AR305"/>
    <mergeCell ref="AR345:AR346"/>
    <mergeCell ref="AN345:AQ345"/>
    <mergeCell ref="C220:BN220"/>
    <mergeCell ref="A219:BN219"/>
    <mergeCell ref="BI180:BL180"/>
    <mergeCell ref="BN180:BN181"/>
    <mergeCell ref="A762:A763"/>
    <mergeCell ref="X801:AA801"/>
    <mergeCell ref="X885:AA885"/>
    <mergeCell ref="A928:A929"/>
    <mergeCell ref="A931:A932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W885:W886"/>
    <mergeCell ref="AB885:AB886"/>
    <mergeCell ref="AC760:AF760"/>
    <mergeCell ref="AG760:AG761"/>
    <mergeCell ref="R678:V678"/>
    <mergeCell ref="W678:W679"/>
    <mergeCell ref="R926:V926"/>
    <mergeCell ref="AB1009:AB1010"/>
    <mergeCell ref="AC843:AF843"/>
    <mergeCell ref="AG843:AG844"/>
    <mergeCell ref="A765:A766"/>
    <mergeCell ref="C801:F801"/>
    <mergeCell ref="AC968:AF968"/>
    <mergeCell ref="AN801:AQ801"/>
    <mergeCell ref="AR801:AR802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AC1009:AF1009"/>
    <mergeCell ref="AG1009:AG1010"/>
    <mergeCell ref="C968:F968"/>
    <mergeCell ref="G968:G969"/>
    <mergeCell ref="H968:K968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G636:G637"/>
    <mergeCell ref="H636:K636"/>
    <mergeCell ref="L636:L637"/>
    <mergeCell ref="M636:P636"/>
    <mergeCell ref="Q636:Q637"/>
    <mergeCell ref="R719:V719"/>
    <mergeCell ref="AH636:AL636"/>
    <mergeCell ref="AM636:AM637"/>
    <mergeCell ref="AH678:AL678"/>
    <mergeCell ref="AM678:AM679"/>
    <mergeCell ref="AH719:AL719"/>
    <mergeCell ref="AB636:AB637"/>
    <mergeCell ref="AG719:AG720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X11:AA11"/>
    <mergeCell ref="AB11:AB12"/>
    <mergeCell ref="X304:AA304"/>
    <mergeCell ref="AB304:AB305"/>
    <mergeCell ref="R262:V262"/>
    <mergeCell ref="R304:V304"/>
    <mergeCell ref="AN262:AQ262"/>
    <mergeCell ref="AN304:AQ304"/>
    <mergeCell ref="AC304:AF304"/>
    <mergeCell ref="AG180:AG181"/>
    <mergeCell ref="X97:AA97"/>
    <mergeCell ref="AB97:AB98"/>
    <mergeCell ref="X180:AA180"/>
    <mergeCell ref="AS97:AV97"/>
    <mergeCell ref="AX97:AX98"/>
    <mergeCell ref="AS138:AV138"/>
    <mergeCell ref="AX138:AX139"/>
    <mergeCell ref="AS180:AV180"/>
    <mergeCell ref="AX180:AX181"/>
    <mergeCell ref="AS636:AV636"/>
    <mergeCell ref="AX636:AX637"/>
    <mergeCell ref="AS678:AV678"/>
    <mergeCell ref="AX678:AX679"/>
    <mergeCell ref="AS429:AV429"/>
    <mergeCell ref="BD221:BG221"/>
    <mergeCell ref="BH221:BH222"/>
    <mergeCell ref="BD262:BG262"/>
    <mergeCell ref="BH262:BH263"/>
    <mergeCell ref="BD304:BG304"/>
    <mergeCell ref="BH304:BH305"/>
    <mergeCell ref="AN55:AQ55"/>
    <mergeCell ref="AR55:AR56"/>
    <mergeCell ref="AY843:BB843"/>
    <mergeCell ref="BC843:BC844"/>
    <mergeCell ref="BD843:BG843"/>
    <mergeCell ref="BH843:BH844"/>
    <mergeCell ref="AY221:BB221"/>
    <mergeCell ref="BC221:BC222"/>
    <mergeCell ref="BD345:BG345"/>
    <mergeCell ref="BH345:BH346"/>
    <mergeCell ref="BD387:BG387"/>
    <mergeCell ref="BH387:BH388"/>
    <mergeCell ref="AY262:BB262"/>
    <mergeCell ref="BC262:BC263"/>
    <mergeCell ref="AY304:BB304"/>
    <mergeCell ref="BC304:BC305"/>
    <mergeCell ref="AY345:BB345"/>
    <mergeCell ref="BC345:BC346"/>
    <mergeCell ref="AY885:BB885"/>
    <mergeCell ref="BC885:BC886"/>
    <mergeCell ref="AY636:BB636"/>
    <mergeCell ref="BC636:BC637"/>
    <mergeCell ref="AY678:BB678"/>
    <mergeCell ref="BC678:BC679"/>
    <mergeCell ref="AY719:BB719"/>
    <mergeCell ref="BC719:BC720"/>
    <mergeCell ref="AY760:BB760"/>
    <mergeCell ref="BC760:BC761"/>
    <mergeCell ref="AY801:BB801"/>
    <mergeCell ref="BC801:BC802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M55:AM56"/>
    <mergeCell ref="AN11:AQ11"/>
    <mergeCell ref="AR11:AR12"/>
    <mergeCell ref="G55:G56"/>
    <mergeCell ref="H11:K1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BD968:BG968"/>
    <mergeCell ref="BH968:BH969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926:BB926"/>
    <mergeCell ref="BC926:BC927"/>
    <mergeCell ref="AY968:BB968"/>
    <mergeCell ref="BC968:BC969"/>
    <mergeCell ref="AY1009:BB1009"/>
    <mergeCell ref="BC1009:BC1010"/>
    <mergeCell ref="AG968:AG969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AS11:AW11"/>
    <mergeCell ref="BD926:BG926"/>
    <mergeCell ref="BH926:BH927"/>
    <mergeCell ref="AS843:AV843"/>
    <mergeCell ref="AX843:AX844"/>
    <mergeCell ref="AS885:AV885"/>
    <mergeCell ref="AX885:AX886"/>
    <mergeCell ref="AN843:AQ843"/>
    <mergeCell ref="AR843:AR844"/>
    <mergeCell ref="AN885:AQ885"/>
    <mergeCell ref="AR885:AR886"/>
    <mergeCell ref="AC926:AF926"/>
    <mergeCell ref="AG926:AG927"/>
    <mergeCell ref="AH843:AL843"/>
    <mergeCell ref="AM843:AM844"/>
    <mergeCell ref="AH885:AL885"/>
    <mergeCell ref="AM885:AM886"/>
    <mergeCell ref="AG885:AG886"/>
    <mergeCell ref="BH471:BH472"/>
    <mergeCell ref="BD512:BG512"/>
    <mergeCell ref="BH512:BH513"/>
    <mergeCell ref="BD553:BG553"/>
    <mergeCell ref="BH553:BH554"/>
    <mergeCell ref="BD595:BG595"/>
    <mergeCell ref="BH595:BH596"/>
    <mergeCell ref="R595:V595"/>
    <mergeCell ref="AX471:AX472"/>
    <mergeCell ref="AS512:AV512"/>
    <mergeCell ref="AX512:AX513"/>
    <mergeCell ref="R553:V553"/>
    <mergeCell ref="BC553:BC554"/>
    <mergeCell ref="AY595:BB595"/>
    <mergeCell ref="BC595:BC596"/>
    <mergeCell ref="AY471:BB471"/>
    <mergeCell ref="BC471:BC472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2024-12-13T06:57:53Z</dcterms:modified>
</cp:coreProperties>
</file>