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4880" yWindow="0" windowWidth="14685" windowHeight="12675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2024'!$BT$1:$BT$1060</definedName>
    <definedName name="_xlnm._FilterDatabase" localSheetId="0" hidden="1">'Нарххо 2024'!$BT$5:$BT$1058</definedName>
    <definedName name="_xlnm._FilterDatabase" localSheetId="3" hidden="1">'Сат таваррум'!#REF!</definedName>
    <definedName name="_xlnm._FilterDatabase" localSheetId="4" hidden="1">'Цены 2024'!$BT$1:$BT$1058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BW1044" i="25" l="1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<sst xmlns="http://schemas.openxmlformats.org/spreadsheetml/2006/main" count="9305" uniqueCount="326">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</sst>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6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/>
    </xf>
    <xf numFmtId="0" fontId="39" fillId="3" borderId="15" xfId="0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0" fontId="39" fillId="3" borderId="6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X1058"/>
  <sheetViews>
    <sheetView tabSelected="1" zoomScale="60" zoomScaleNormal="60" zoomScaleSheetLayoutView="70" workbookViewId="0">
      <selection activeCell="AO7" sqref="AO7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16384" width="9.140625" style="1"/>
  </cols>
  <sheetData>
    <row r="5" spans="1:76" ht="15.75" customHeight="1" x14ac:dyDescent="0.3"/>
    <row r="7" spans="1:76" ht="18" customHeight="1" x14ac:dyDescent="0.3"/>
    <row r="9" spans="1:76" ht="18" x14ac:dyDescent="0.25">
      <c r="A9" s="292" t="s">
        <v>45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</row>
    <row r="10" spans="1:76" ht="18" x14ac:dyDescent="0.25">
      <c r="A10" s="206"/>
      <c r="B10" s="284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89" t="s">
        <v>28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1"/>
    </row>
    <row r="11" spans="1:76" ht="18" x14ac:dyDescent="0.25">
      <c r="A11" s="207"/>
      <c r="B11" s="285"/>
      <c r="C11" s="279" t="s">
        <v>139</v>
      </c>
      <c r="D11" s="280"/>
      <c r="E11" s="280"/>
      <c r="F11" s="281"/>
      <c r="G11" s="274" t="s">
        <v>123</v>
      </c>
      <c r="H11" s="276" t="s">
        <v>139</v>
      </c>
      <c r="I11" s="277"/>
      <c r="J11" s="277"/>
      <c r="K11" s="278"/>
      <c r="L11" s="274" t="s">
        <v>123</v>
      </c>
      <c r="M11" s="276" t="s">
        <v>139</v>
      </c>
      <c r="N11" s="277"/>
      <c r="O11" s="277"/>
      <c r="P11" s="278"/>
      <c r="Q11" s="274" t="s">
        <v>123</v>
      </c>
      <c r="R11" s="276" t="s">
        <v>139</v>
      </c>
      <c r="S11" s="277"/>
      <c r="T11" s="277"/>
      <c r="U11" s="277"/>
      <c r="V11" s="278"/>
      <c r="W11" s="274" t="s">
        <v>123</v>
      </c>
      <c r="X11" s="276" t="s">
        <v>139</v>
      </c>
      <c r="Y11" s="277"/>
      <c r="Z11" s="277"/>
      <c r="AA11" s="277"/>
      <c r="AB11" s="274" t="s">
        <v>123</v>
      </c>
      <c r="AC11" s="276" t="s">
        <v>139</v>
      </c>
      <c r="AD11" s="277"/>
      <c r="AE11" s="277"/>
      <c r="AF11" s="277"/>
      <c r="AG11" s="274" t="s">
        <v>123</v>
      </c>
      <c r="AH11" s="276" t="s">
        <v>139</v>
      </c>
      <c r="AI11" s="277"/>
      <c r="AJ11" s="277"/>
      <c r="AK11" s="277"/>
      <c r="AL11" s="277"/>
      <c r="AM11" s="274" t="s">
        <v>123</v>
      </c>
      <c r="AN11" s="276" t="s">
        <v>139</v>
      </c>
      <c r="AO11" s="277"/>
      <c r="AP11" s="277"/>
      <c r="AQ11" s="277"/>
      <c r="AR11" s="274" t="s">
        <v>123</v>
      </c>
      <c r="AS11" s="282" t="s">
        <v>139</v>
      </c>
      <c r="AT11" s="283"/>
      <c r="AU11" s="283"/>
      <c r="AV11" s="283"/>
      <c r="AW11" s="253"/>
      <c r="AX11" s="274" t="s">
        <v>123</v>
      </c>
      <c r="AY11" s="282" t="s">
        <v>139</v>
      </c>
      <c r="AZ11" s="283"/>
      <c r="BA11" s="283"/>
      <c r="BB11" s="283"/>
      <c r="BC11" s="274" t="s">
        <v>123</v>
      </c>
      <c r="BD11" s="282" t="s">
        <v>139</v>
      </c>
      <c r="BE11" s="283"/>
      <c r="BF11" s="283"/>
      <c r="BG11" s="283"/>
      <c r="BH11" s="274" t="s">
        <v>123</v>
      </c>
      <c r="BI11" s="282" t="s">
        <v>139</v>
      </c>
      <c r="BJ11" s="283"/>
      <c r="BK11" s="283"/>
      <c r="BL11" s="283"/>
      <c r="BM11" s="283"/>
      <c r="BN11" s="274" t="s">
        <v>123</v>
      </c>
      <c r="BO11" s="282" t="s">
        <v>316</v>
      </c>
      <c r="BP11" s="283"/>
      <c r="BQ11" s="283"/>
      <c r="BR11" s="283"/>
      <c r="BS11" s="274" t="s">
        <v>123</v>
      </c>
      <c r="BT11" s="282" t="s">
        <v>316</v>
      </c>
      <c r="BU11" s="283"/>
      <c r="BV11" s="283"/>
      <c r="BW11" s="283"/>
      <c r="BX11" s="274" t="s">
        <v>123</v>
      </c>
    </row>
    <row r="12" spans="1:76" ht="18" x14ac:dyDescent="0.25">
      <c r="A12" s="208"/>
      <c r="B12" s="286"/>
      <c r="C12" s="138" t="s">
        <v>135</v>
      </c>
      <c r="D12" s="138" t="s">
        <v>136</v>
      </c>
      <c r="E12" s="138" t="s">
        <v>137</v>
      </c>
      <c r="F12" s="138" t="s">
        <v>138</v>
      </c>
      <c r="G12" s="275"/>
      <c r="H12" s="138" t="s">
        <v>141</v>
      </c>
      <c r="I12" s="138" t="s">
        <v>142</v>
      </c>
      <c r="J12" s="138" t="s">
        <v>143</v>
      </c>
      <c r="K12" s="138" t="s">
        <v>144</v>
      </c>
      <c r="L12" s="275"/>
      <c r="M12" s="138" t="s">
        <v>145</v>
      </c>
      <c r="N12" s="138" t="s">
        <v>146</v>
      </c>
      <c r="O12" s="138" t="s">
        <v>147</v>
      </c>
      <c r="P12" s="138" t="s">
        <v>148</v>
      </c>
      <c r="Q12" s="27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5"/>
      <c r="X12" s="138" t="s">
        <v>159</v>
      </c>
      <c r="Y12" s="138" t="s">
        <v>160</v>
      </c>
      <c r="Z12" s="138" t="s">
        <v>281</v>
      </c>
      <c r="AA12" s="138" t="s">
        <v>282</v>
      </c>
      <c r="AB12" s="275"/>
      <c r="AC12" s="138" t="s">
        <v>283</v>
      </c>
      <c r="AD12" s="138" t="s">
        <v>284</v>
      </c>
      <c r="AE12" s="138" t="s">
        <v>291</v>
      </c>
      <c r="AF12" s="138" t="s">
        <v>285</v>
      </c>
      <c r="AG12" s="27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5"/>
      <c r="AN12" s="138" t="s">
        <v>292</v>
      </c>
      <c r="AO12" s="138" t="s">
        <v>293</v>
      </c>
      <c r="AP12" s="138" t="s">
        <v>294</v>
      </c>
      <c r="AQ12" s="138" t="s">
        <v>295</v>
      </c>
      <c r="AR12" s="275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75"/>
      <c r="AY12" s="138" t="s">
        <v>302</v>
      </c>
      <c r="AZ12" s="138" t="s">
        <v>303</v>
      </c>
      <c r="BA12" s="138" t="s">
        <v>304</v>
      </c>
      <c r="BB12" s="138" t="s">
        <v>305</v>
      </c>
      <c r="BC12" s="275"/>
      <c r="BD12" s="138" t="s">
        <v>307</v>
      </c>
      <c r="BE12" s="138" t="s">
        <v>308</v>
      </c>
      <c r="BF12" s="138" t="s">
        <v>309</v>
      </c>
      <c r="BG12" s="138" t="s">
        <v>310</v>
      </c>
      <c r="BH12" s="275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75"/>
      <c r="BO12" s="138" t="s">
        <v>317</v>
      </c>
      <c r="BP12" s="138" t="s">
        <v>318</v>
      </c>
      <c r="BQ12" s="138" t="s">
        <v>319</v>
      </c>
      <c r="BR12" s="138" t="s">
        <v>320</v>
      </c>
      <c r="BS12" s="275"/>
      <c r="BT12" s="138" t="s">
        <v>322</v>
      </c>
      <c r="BU12" s="138" t="s">
        <v>323</v>
      </c>
      <c r="BV12" s="138" t="s">
        <v>324</v>
      </c>
      <c r="BW12" s="138" t="s">
        <v>325</v>
      </c>
      <c r="BX12" s="275"/>
    </row>
    <row r="13" spans="1:76" ht="18" x14ac:dyDescent="0.25">
      <c r="A13" s="287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</row>
    <row r="14" spans="1:76" ht="18" x14ac:dyDescent="0.25">
      <c r="A14" s="288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/>
      <c r="BV14" s="148"/>
      <c r="BW14" s="148"/>
      <c r="BX14" s="169">
        <f>AVERAGE(BT14:BW14)</f>
        <v>5.5</v>
      </c>
    </row>
    <row r="15" spans="1:76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/>
      <c r="BV15" s="148"/>
      <c r="BW15" s="148"/>
      <c r="BX15" s="169">
        <f>AVERAGE(BT15:BW15)</f>
        <v>5.9</v>
      </c>
    </row>
    <row r="16" spans="1:76" ht="18" x14ac:dyDescent="0.25">
      <c r="A16" s="287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</row>
    <row r="17" spans="1:76" ht="18" x14ac:dyDescent="0.25">
      <c r="A17" s="288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1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2">AVERAGE(BO17:BR17)</f>
        <v>2.7699999999999996</v>
      </c>
      <c r="BT17" s="148">
        <v>2.97</v>
      </c>
      <c r="BU17" s="148"/>
      <c r="BV17" s="148"/>
      <c r="BW17" s="148"/>
      <c r="BX17" s="169">
        <f t="shared" ref="BX17:BX43" si="13">AVERAGE(BT17:BW17)</f>
        <v>2.97</v>
      </c>
    </row>
    <row r="18" spans="1:76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1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2"/>
        <v>3.625</v>
      </c>
      <c r="BT18" s="148">
        <v>3.8</v>
      </c>
      <c r="BU18" s="148"/>
      <c r="BV18" s="148"/>
      <c r="BW18" s="148"/>
      <c r="BX18" s="169">
        <f t="shared" si="13"/>
        <v>3.8</v>
      </c>
    </row>
    <row r="19" spans="1:76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1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2"/>
        <v>18.1175</v>
      </c>
      <c r="BT19" s="148">
        <v>18.170000000000002</v>
      </c>
      <c r="BU19" s="148"/>
      <c r="BV19" s="148"/>
      <c r="BW19" s="148"/>
      <c r="BX19" s="169">
        <f t="shared" si="13"/>
        <v>18.170000000000002</v>
      </c>
    </row>
    <row r="20" spans="1:76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1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2"/>
        <v>15.234999999999999</v>
      </c>
      <c r="BT20" s="148">
        <v>15.23</v>
      </c>
      <c r="BU20" s="148"/>
      <c r="BV20" s="148"/>
      <c r="BW20" s="148"/>
      <c r="BX20" s="169">
        <f t="shared" si="13"/>
        <v>15.23</v>
      </c>
    </row>
    <row r="21" spans="1:76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1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2"/>
        <v>10.865</v>
      </c>
      <c r="BT21" s="148">
        <v>12.13</v>
      </c>
      <c r="BU21" s="148"/>
      <c r="BV21" s="148"/>
      <c r="BW21" s="148"/>
      <c r="BX21" s="169">
        <f t="shared" si="13"/>
        <v>12.13</v>
      </c>
    </row>
    <row r="22" spans="1:76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1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2"/>
        <v>17.63</v>
      </c>
      <c r="BT22" s="148">
        <v>17.63</v>
      </c>
      <c r="BU22" s="148"/>
      <c r="BV22" s="148"/>
      <c r="BW22" s="148"/>
      <c r="BX22" s="169">
        <f t="shared" si="13"/>
        <v>17.63</v>
      </c>
    </row>
    <row r="23" spans="1:76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1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2"/>
        <v>16.532499999999999</v>
      </c>
      <c r="BT23" s="148">
        <v>16.8</v>
      </c>
      <c r="BU23" s="148"/>
      <c r="BV23" s="148"/>
      <c r="BW23" s="148"/>
      <c r="BX23" s="169">
        <f t="shared" si="13"/>
        <v>16.8</v>
      </c>
    </row>
    <row r="24" spans="1:76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1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2"/>
        <v>17.525000000000002</v>
      </c>
      <c r="BT24" s="148">
        <v>17.8</v>
      </c>
      <c r="BU24" s="148"/>
      <c r="BV24" s="148"/>
      <c r="BW24" s="148"/>
      <c r="BX24" s="169">
        <f t="shared" si="13"/>
        <v>17.8</v>
      </c>
    </row>
    <row r="25" spans="1:76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1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2"/>
        <v>79.660000000000011</v>
      </c>
      <c r="BT25" s="148">
        <v>79.67</v>
      </c>
      <c r="BU25" s="148"/>
      <c r="BV25" s="148"/>
      <c r="BW25" s="148"/>
      <c r="BX25" s="169">
        <f t="shared" si="13"/>
        <v>79.67</v>
      </c>
    </row>
    <row r="26" spans="1:76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1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2"/>
        <v>82.17</v>
      </c>
      <c r="BT26" s="148">
        <v>82.17</v>
      </c>
      <c r="BU26" s="148"/>
      <c r="BV26" s="148"/>
      <c r="BW26" s="148"/>
      <c r="BX26" s="169">
        <f t="shared" si="13"/>
        <v>82.17</v>
      </c>
    </row>
    <row r="27" spans="1:76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1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2"/>
        <v>8.5750000000000011</v>
      </c>
      <c r="BT27" s="148">
        <v>8.6</v>
      </c>
      <c r="BU27" s="148"/>
      <c r="BV27" s="148"/>
      <c r="BW27" s="148"/>
      <c r="BX27" s="169">
        <f t="shared" si="13"/>
        <v>8.6</v>
      </c>
    </row>
    <row r="28" spans="1:76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1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2"/>
        <v>12.629999999999999</v>
      </c>
      <c r="BT28" s="148">
        <v>12.13</v>
      </c>
      <c r="BU28" s="148"/>
      <c r="BV28" s="148"/>
      <c r="BW28" s="148"/>
      <c r="BX28" s="169">
        <f t="shared" si="13"/>
        <v>12.13</v>
      </c>
    </row>
    <row r="29" spans="1:76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1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2"/>
        <v>10.5</v>
      </c>
      <c r="BT29" s="148">
        <v>10.5</v>
      </c>
      <c r="BU29" s="148"/>
      <c r="BV29" s="148"/>
      <c r="BW29" s="148"/>
      <c r="BX29" s="169">
        <f t="shared" si="13"/>
        <v>10.5</v>
      </c>
    </row>
    <row r="30" spans="1:76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1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2"/>
        <v>59</v>
      </c>
      <c r="BT30" s="148">
        <v>59</v>
      </c>
      <c r="BU30" s="148"/>
      <c r="BV30" s="148"/>
      <c r="BW30" s="148"/>
      <c r="BX30" s="169">
        <f t="shared" si="13"/>
        <v>59</v>
      </c>
    </row>
    <row r="31" spans="1:76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1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2"/>
        <v>60</v>
      </c>
      <c r="BT31" s="148">
        <v>60</v>
      </c>
      <c r="BU31" s="148"/>
      <c r="BV31" s="148"/>
      <c r="BW31" s="148"/>
      <c r="BX31" s="169">
        <f t="shared" si="13"/>
        <v>60</v>
      </c>
    </row>
    <row r="32" spans="1:76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1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2"/>
        <v>5</v>
      </c>
      <c r="BT32" s="148">
        <v>5</v>
      </c>
      <c r="BU32" s="148"/>
      <c r="BV32" s="148"/>
      <c r="BW32" s="148"/>
      <c r="BX32" s="169">
        <f t="shared" si="13"/>
        <v>5</v>
      </c>
    </row>
    <row r="33" spans="1:76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1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2"/>
        <v>4.4000000000000004</v>
      </c>
      <c r="BT33" s="148">
        <v>4.4000000000000004</v>
      </c>
      <c r="BU33" s="148"/>
      <c r="BV33" s="148"/>
      <c r="BW33" s="148"/>
      <c r="BX33" s="169">
        <f t="shared" si="13"/>
        <v>4.4000000000000004</v>
      </c>
    </row>
    <row r="34" spans="1:76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1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2"/>
        <v>5</v>
      </c>
      <c r="BT34" s="148">
        <v>5</v>
      </c>
      <c r="BU34" s="148"/>
      <c r="BV34" s="148"/>
      <c r="BW34" s="148"/>
      <c r="BX34" s="169">
        <f t="shared" si="13"/>
        <v>5</v>
      </c>
    </row>
    <row r="35" spans="1:76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1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2"/>
        <v>22.23</v>
      </c>
      <c r="BT35" s="148">
        <v>22.23</v>
      </c>
      <c r="BU35" s="148"/>
      <c r="BV35" s="148"/>
      <c r="BW35" s="148"/>
      <c r="BX35" s="169">
        <f t="shared" si="13"/>
        <v>22.23</v>
      </c>
    </row>
    <row r="36" spans="1:76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1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2"/>
        <v>20.84</v>
      </c>
      <c r="BT36" s="148">
        <v>20.73</v>
      </c>
      <c r="BU36" s="148"/>
      <c r="BV36" s="148"/>
      <c r="BW36" s="148"/>
      <c r="BX36" s="169">
        <f t="shared" si="13"/>
        <v>20.73</v>
      </c>
    </row>
    <row r="37" spans="1:76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1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2"/>
        <v>17.465</v>
      </c>
      <c r="BT37" s="148">
        <v>17.43</v>
      </c>
      <c r="BU37" s="148"/>
      <c r="BV37" s="148"/>
      <c r="BW37" s="148"/>
      <c r="BX37" s="169">
        <f t="shared" si="13"/>
        <v>17.43</v>
      </c>
    </row>
    <row r="38" spans="1:76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1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2"/>
        <v>3.5</v>
      </c>
      <c r="BT38" s="148">
        <v>3.5</v>
      </c>
      <c r="BU38" s="148"/>
      <c r="BV38" s="148"/>
      <c r="BW38" s="148"/>
      <c r="BX38" s="169">
        <f t="shared" si="13"/>
        <v>3.5</v>
      </c>
    </row>
    <row r="39" spans="1:76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1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2"/>
        <v>3</v>
      </c>
      <c r="BT39" s="148">
        <v>3</v>
      </c>
      <c r="BU39" s="148"/>
      <c r="BV39" s="148"/>
      <c r="BW39" s="148"/>
      <c r="BX39" s="169">
        <f t="shared" si="13"/>
        <v>3</v>
      </c>
    </row>
    <row r="40" spans="1:76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1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2"/>
        <v>36</v>
      </c>
      <c r="BT40" s="148">
        <v>36</v>
      </c>
      <c r="BU40" s="148"/>
      <c r="BV40" s="148"/>
      <c r="BW40" s="148"/>
      <c r="BX40" s="169">
        <f t="shared" si="13"/>
        <v>36</v>
      </c>
    </row>
    <row r="41" spans="1:76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1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2"/>
        <v>6.93</v>
      </c>
      <c r="BT41" s="148">
        <v>6.93</v>
      </c>
      <c r="BU41" s="148"/>
      <c r="BV41" s="148"/>
      <c r="BW41" s="148"/>
      <c r="BX41" s="169">
        <f t="shared" si="13"/>
        <v>6.93</v>
      </c>
    </row>
    <row r="42" spans="1:76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1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2"/>
        <v>10.5</v>
      </c>
      <c r="BT42" s="148">
        <v>10.5</v>
      </c>
      <c r="BU42" s="148"/>
      <c r="BV42" s="148"/>
      <c r="BW42" s="148"/>
      <c r="BX42" s="169">
        <f t="shared" si="13"/>
        <v>10.5</v>
      </c>
    </row>
    <row r="43" spans="1:76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1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2"/>
        <v>11.285</v>
      </c>
      <c r="BT43" s="148">
        <v>11.27</v>
      </c>
      <c r="BU43" s="148"/>
      <c r="BV43" s="148"/>
      <c r="BW43" s="148"/>
      <c r="BX43" s="169">
        <f t="shared" si="13"/>
        <v>11.27</v>
      </c>
    </row>
    <row r="44" spans="1:76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</row>
    <row r="45" spans="1:76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/>
      <c r="BV45" s="148"/>
      <c r="BW45" s="148"/>
      <c r="BX45" s="169">
        <f>AVERAGE(BT45:BW45)</f>
        <v>10.88</v>
      </c>
    </row>
    <row r="46" spans="1:76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/>
      <c r="BV46" s="148"/>
      <c r="BW46" s="148"/>
      <c r="BX46" s="169">
        <f>AVERAGE(BT46:BW46)</f>
        <v>10.95</v>
      </c>
    </row>
    <row r="47" spans="1:76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76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76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76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76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7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76" ht="18" x14ac:dyDescent="0.25">
      <c r="A53" s="292" t="s">
        <v>45</v>
      </c>
      <c r="B53" s="292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</row>
    <row r="54" spans="1:76" ht="18" customHeight="1" x14ac:dyDescent="0.25">
      <c r="A54" s="206"/>
      <c r="B54" s="264" t="s">
        <v>4</v>
      </c>
      <c r="C54" s="289" t="s">
        <v>29</v>
      </c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1"/>
      <c r="BM54" s="289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</row>
    <row r="55" spans="1:76" ht="18.75" customHeight="1" x14ac:dyDescent="0.3">
      <c r="A55" s="218"/>
      <c r="B55" s="198"/>
      <c r="C55" s="279" t="s">
        <v>139</v>
      </c>
      <c r="D55" s="280"/>
      <c r="E55" s="280"/>
      <c r="F55" s="281"/>
      <c r="G55" s="274" t="s">
        <v>123</v>
      </c>
      <c r="H55" s="276" t="s">
        <v>139</v>
      </c>
      <c r="I55" s="277"/>
      <c r="J55" s="277"/>
      <c r="K55" s="278"/>
      <c r="L55" s="274" t="s">
        <v>123</v>
      </c>
      <c r="M55" s="276" t="s">
        <v>139</v>
      </c>
      <c r="N55" s="277"/>
      <c r="O55" s="277"/>
      <c r="P55" s="278"/>
      <c r="Q55" s="274" t="s">
        <v>123</v>
      </c>
      <c r="R55" s="276" t="s">
        <v>139</v>
      </c>
      <c r="S55" s="277"/>
      <c r="T55" s="277"/>
      <c r="U55" s="277"/>
      <c r="V55" s="278"/>
      <c r="W55" s="274" t="s">
        <v>123</v>
      </c>
      <c r="X55" s="276" t="s">
        <v>139</v>
      </c>
      <c r="Y55" s="277"/>
      <c r="Z55" s="277"/>
      <c r="AA55" s="278"/>
      <c r="AB55" s="274" t="s">
        <v>123</v>
      </c>
      <c r="AC55" s="276" t="s">
        <v>139</v>
      </c>
      <c r="AD55" s="277"/>
      <c r="AE55" s="277"/>
      <c r="AF55" s="278"/>
      <c r="AG55" s="274" t="s">
        <v>123</v>
      </c>
      <c r="AH55" s="276" t="s">
        <v>139</v>
      </c>
      <c r="AI55" s="277"/>
      <c r="AJ55" s="277"/>
      <c r="AK55" s="277"/>
      <c r="AL55" s="278"/>
      <c r="AM55" s="274" t="s">
        <v>123</v>
      </c>
      <c r="AN55" s="276" t="s">
        <v>139</v>
      </c>
      <c r="AO55" s="277"/>
      <c r="AP55" s="277"/>
      <c r="AQ55" s="278"/>
      <c r="AR55" s="274" t="s">
        <v>123</v>
      </c>
      <c r="AS55" s="276" t="s">
        <v>139</v>
      </c>
      <c r="AT55" s="277"/>
      <c r="AU55" s="277"/>
      <c r="AV55" s="277"/>
      <c r="AW55" s="253"/>
      <c r="AX55" s="274" t="s">
        <v>123</v>
      </c>
      <c r="AY55" s="276" t="s">
        <v>139</v>
      </c>
      <c r="AZ55" s="277"/>
      <c r="BA55" s="277"/>
      <c r="BB55" s="278"/>
      <c r="BC55" s="274" t="s">
        <v>123</v>
      </c>
      <c r="BD55" s="282" t="s">
        <v>139</v>
      </c>
      <c r="BE55" s="283"/>
      <c r="BF55" s="283"/>
      <c r="BG55" s="283"/>
      <c r="BH55" s="274" t="s">
        <v>123</v>
      </c>
      <c r="BI55" s="282" t="s">
        <v>139</v>
      </c>
      <c r="BJ55" s="283"/>
      <c r="BK55" s="283"/>
      <c r="BL55" s="283"/>
      <c r="BM55" s="283"/>
      <c r="BN55" s="274" t="s">
        <v>123</v>
      </c>
      <c r="BO55" s="282" t="s">
        <v>316</v>
      </c>
      <c r="BP55" s="283"/>
      <c r="BQ55" s="283"/>
      <c r="BR55" s="283"/>
      <c r="BS55" s="274" t="s">
        <v>123</v>
      </c>
      <c r="BT55" s="282" t="s">
        <v>316</v>
      </c>
      <c r="BU55" s="283"/>
      <c r="BV55" s="283"/>
      <c r="BW55" s="283"/>
      <c r="BX55" s="274" t="s">
        <v>123</v>
      </c>
    </row>
    <row r="56" spans="1:76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75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75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75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75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75"/>
      <c r="AC56" s="138" t="s">
        <v>283</v>
      </c>
      <c r="AD56" s="138" t="s">
        <v>284</v>
      </c>
      <c r="AE56" s="138" t="s">
        <v>291</v>
      </c>
      <c r="AF56" s="138" t="s">
        <v>285</v>
      </c>
      <c r="AG56" s="27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5"/>
      <c r="AN56" s="138" t="s">
        <v>292</v>
      </c>
      <c r="AO56" s="138" t="s">
        <v>293</v>
      </c>
      <c r="AP56" s="138" t="s">
        <v>294</v>
      </c>
      <c r="AQ56" s="138" t="s">
        <v>295</v>
      </c>
      <c r="AR56" s="27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5"/>
      <c r="AY56" s="138" t="s">
        <v>302</v>
      </c>
      <c r="AZ56" s="138" t="s">
        <v>303</v>
      </c>
      <c r="BA56" s="138" t="s">
        <v>304</v>
      </c>
      <c r="BB56" s="138" t="s">
        <v>305</v>
      </c>
      <c r="BC56" s="275"/>
      <c r="BD56" s="138" t="s">
        <v>307</v>
      </c>
      <c r="BE56" s="138" t="s">
        <v>308</v>
      </c>
      <c r="BF56" s="138" t="s">
        <v>309</v>
      </c>
      <c r="BG56" s="138" t="s">
        <v>310</v>
      </c>
      <c r="BH56" s="275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75"/>
      <c r="BO56" s="138" t="s">
        <v>317</v>
      </c>
      <c r="BP56" s="138" t="s">
        <v>318</v>
      </c>
      <c r="BQ56" s="138" t="s">
        <v>319</v>
      </c>
      <c r="BR56" s="138" t="s">
        <v>320</v>
      </c>
      <c r="BS56" s="275"/>
      <c r="BT56" s="138" t="s">
        <v>322</v>
      </c>
      <c r="BU56" s="138" t="s">
        <v>323</v>
      </c>
      <c r="BV56" s="138" t="s">
        <v>324</v>
      </c>
      <c r="BW56" s="138" t="s">
        <v>325</v>
      </c>
      <c r="BX56" s="275"/>
    </row>
    <row r="57" spans="1:76" ht="18" customHeight="1" x14ac:dyDescent="0.25">
      <c r="A57" s="287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</row>
    <row r="58" spans="1:76" ht="18" customHeight="1" x14ac:dyDescent="0.25">
      <c r="A58" s="288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/>
      <c r="BV58" s="148"/>
      <c r="BW58" s="148"/>
      <c r="BX58" s="169">
        <f>AVERAGE(BT58:BW58)</f>
        <v>6</v>
      </c>
    </row>
    <row r="59" spans="1:76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4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5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6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7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/>
      <c r="BV59" s="148"/>
      <c r="BW59" s="148"/>
      <c r="BX59" s="169">
        <f>AVERAGE(BT59:BW59)</f>
        <v>4.5</v>
      </c>
    </row>
    <row r="60" spans="1:76" ht="18" customHeight="1" x14ac:dyDescent="0.25">
      <c r="A60" s="287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</row>
    <row r="61" spans="1:76" ht="18" customHeight="1" x14ac:dyDescent="0.25">
      <c r="A61" s="288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4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5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6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7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8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9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20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21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22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3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4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25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26">AVERAGE(BO61:BR61)</f>
        <v>3.5</v>
      </c>
      <c r="BT61" s="148">
        <v>3.5</v>
      </c>
      <c r="BU61" s="148"/>
      <c r="BV61" s="148"/>
      <c r="BW61" s="148"/>
      <c r="BX61" s="169">
        <f t="shared" ref="BX61:BX87" si="27">AVERAGE(BT61:BW61)</f>
        <v>3.5</v>
      </c>
    </row>
    <row r="62" spans="1:76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4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5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6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7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8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9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20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21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22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3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4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25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26"/>
        <v>4</v>
      </c>
      <c r="BT62" s="148">
        <v>4</v>
      </c>
      <c r="BU62" s="148"/>
      <c r="BV62" s="148"/>
      <c r="BW62" s="148"/>
      <c r="BX62" s="169">
        <f t="shared" si="27"/>
        <v>4</v>
      </c>
    </row>
    <row r="63" spans="1:76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4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5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6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7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8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9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20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21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22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3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4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25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26"/>
        <v>20</v>
      </c>
      <c r="BT63" s="148">
        <v>25</v>
      </c>
      <c r="BU63" s="148"/>
      <c r="BV63" s="148"/>
      <c r="BW63" s="148"/>
      <c r="BX63" s="169">
        <f t="shared" si="27"/>
        <v>25</v>
      </c>
    </row>
    <row r="64" spans="1:76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4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5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6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7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8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9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20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21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22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3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4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25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26"/>
        <v>20</v>
      </c>
      <c r="BT64" s="148">
        <v>25</v>
      </c>
      <c r="BU64" s="148"/>
      <c r="BV64" s="148"/>
      <c r="BW64" s="148"/>
      <c r="BX64" s="169">
        <f t="shared" si="27"/>
        <v>25</v>
      </c>
    </row>
    <row r="65" spans="1:76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4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5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6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7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8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9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20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21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22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3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4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25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26"/>
        <v>15.75</v>
      </c>
      <c r="BT65" s="148">
        <v>15</v>
      </c>
      <c r="BU65" s="148"/>
      <c r="BV65" s="148"/>
      <c r="BW65" s="148"/>
      <c r="BX65" s="169">
        <f t="shared" si="27"/>
        <v>15</v>
      </c>
    </row>
    <row r="66" spans="1:76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4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5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6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7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8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9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20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21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22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3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4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25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26"/>
        <v>21.85</v>
      </c>
      <c r="BT66" s="148">
        <v>24</v>
      </c>
      <c r="BU66" s="148"/>
      <c r="BV66" s="148"/>
      <c r="BW66" s="148"/>
      <c r="BX66" s="169">
        <f t="shared" si="27"/>
        <v>24</v>
      </c>
    </row>
    <row r="67" spans="1:76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4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5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6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7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8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9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20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21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22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3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4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25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26"/>
        <v>20</v>
      </c>
      <c r="BT67" s="148">
        <v>20</v>
      </c>
      <c r="BU67" s="148"/>
      <c r="BV67" s="148"/>
      <c r="BW67" s="148"/>
      <c r="BX67" s="169">
        <f t="shared" si="27"/>
        <v>20</v>
      </c>
    </row>
    <row r="68" spans="1:76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4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5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6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7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8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9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20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21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22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3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4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25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26"/>
        <v>20</v>
      </c>
      <c r="BT68" s="148">
        <v>20</v>
      </c>
      <c r="BU68" s="148"/>
      <c r="BV68" s="148"/>
      <c r="BW68" s="148"/>
      <c r="BX68" s="169">
        <f t="shared" si="27"/>
        <v>20</v>
      </c>
    </row>
    <row r="69" spans="1:76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4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5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6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7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8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9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20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21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22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3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4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25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26"/>
        <v>98</v>
      </c>
      <c r="BT69" s="148">
        <v>98</v>
      </c>
      <c r="BU69" s="148"/>
      <c r="BV69" s="148"/>
      <c r="BW69" s="148"/>
      <c r="BX69" s="169">
        <f t="shared" si="27"/>
        <v>98</v>
      </c>
    </row>
    <row r="70" spans="1:76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4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5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6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7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8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9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20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21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22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3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4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25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26"/>
        <v>97.75</v>
      </c>
      <c r="BT70" s="148">
        <v>98</v>
      </c>
      <c r="BU70" s="148"/>
      <c r="BV70" s="148"/>
      <c r="BW70" s="148"/>
      <c r="BX70" s="169">
        <f t="shared" si="27"/>
        <v>98</v>
      </c>
    </row>
    <row r="71" spans="1:76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4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5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6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7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8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9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20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21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22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3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4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25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26"/>
        <v>6</v>
      </c>
      <c r="BT71" s="148">
        <v>6</v>
      </c>
      <c r="BU71" s="148"/>
      <c r="BV71" s="148"/>
      <c r="BW71" s="148"/>
      <c r="BX71" s="169">
        <f t="shared" si="27"/>
        <v>6</v>
      </c>
    </row>
    <row r="72" spans="1:76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4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5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6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7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8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9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20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21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22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3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4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25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26"/>
        <v>14.625</v>
      </c>
      <c r="BT72" s="148">
        <v>15</v>
      </c>
      <c r="BU72" s="148"/>
      <c r="BV72" s="148"/>
      <c r="BW72" s="148"/>
      <c r="BX72" s="169">
        <f t="shared" si="27"/>
        <v>15</v>
      </c>
    </row>
    <row r="73" spans="1:76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4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5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6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7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8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9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20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21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22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3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4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25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26"/>
        <v>12</v>
      </c>
      <c r="BT73" s="148">
        <v>12</v>
      </c>
      <c r="BU73" s="148"/>
      <c r="BV73" s="148"/>
      <c r="BW73" s="148"/>
      <c r="BX73" s="169">
        <f t="shared" si="27"/>
        <v>12</v>
      </c>
    </row>
    <row r="74" spans="1:76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4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5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6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7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8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9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20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21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22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3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4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25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26"/>
        <v>42.8</v>
      </c>
      <c r="BT74" s="148">
        <v>43</v>
      </c>
      <c r="BU74" s="148"/>
      <c r="BV74" s="148"/>
      <c r="BW74" s="148"/>
      <c r="BX74" s="169">
        <f t="shared" si="27"/>
        <v>43</v>
      </c>
    </row>
    <row r="75" spans="1:76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4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5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6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7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8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9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20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21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22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3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4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25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26"/>
        <v>43.5</v>
      </c>
      <c r="BT75" s="148">
        <v>44</v>
      </c>
      <c r="BU75" s="148"/>
      <c r="BV75" s="148"/>
      <c r="BW75" s="148"/>
      <c r="BX75" s="169">
        <f t="shared" si="27"/>
        <v>44</v>
      </c>
    </row>
    <row r="76" spans="1:76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4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5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6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7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8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9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20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21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22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3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4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25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26"/>
        <v>5.9250000000000007</v>
      </c>
      <c r="BT76" s="148">
        <v>6</v>
      </c>
      <c r="BU76" s="148"/>
      <c r="BV76" s="148"/>
      <c r="BW76" s="148"/>
      <c r="BX76" s="169">
        <f t="shared" si="27"/>
        <v>6</v>
      </c>
    </row>
    <row r="77" spans="1:76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4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5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6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7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8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9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20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21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22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3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4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25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26"/>
        <v>5.5</v>
      </c>
      <c r="BT77" s="148">
        <v>5.5</v>
      </c>
      <c r="BU77" s="148"/>
      <c r="BV77" s="148"/>
      <c r="BW77" s="148"/>
      <c r="BX77" s="169">
        <f t="shared" si="27"/>
        <v>5.5</v>
      </c>
    </row>
    <row r="78" spans="1:76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4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5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6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7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8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9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20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21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22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3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4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25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26"/>
        <v>4.1499999999999995</v>
      </c>
      <c r="BT78" s="148">
        <v>4.5</v>
      </c>
      <c r="BU78" s="148"/>
      <c r="BV78" s="148"/>
      <c r="BW78" s="148"/>
      <c r="BX78" s="169">
        <f t="shared" si="27"/>
        <v>4.5</v>
      </c>
    </row>
    <row r="79" spans="1:76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4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5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6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7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8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9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20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21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22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3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4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25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26"/>
        <v>22.625</v>
      </c>
      <c r="BT79" s="148">
        <v>23</v>
      </c>
      <c r="BU79" s="148"/>
      <c r="BV79" s="148"/>
      <c r="BW79" s="148"/>
      <c r="BX79" s="169">
        <f t="shared" si="27"/>
        <v>23</v>
      </c>
    </row>
    <row r="80" spans="1:76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4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5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6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7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8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9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20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21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22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3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4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25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26"/>
        <v>23.924999999999997</v>
      </c>
      <c r="BT80" s="148">
        <v>24</v>
      </c>
      <c r="BU80" s="148"/>
      <c r="BV80" s="148"/>
      <c r="BW80" s="148"/>
      <c r="BX80" s="169">
        <f t="shared" si="27"/>
        <v>24</v>
      </c>
    </row>
    <row r="81" spans="1:76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4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5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6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7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8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9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20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21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22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3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4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25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26"/>
        <v>20</v>
      </c>
      <c r="BT81" s="148">
        <v>20</v>
      </c>
      <c r="BU81" s="148"/>
      <c r="BV81" s="148"/>
      <c r="BW81" s="148"/>
      <c r="BX81" s="169">
        <f t="shared" si="27"/>
        <v>20</v>
      </c>
    </row>
    <row r="82" spans="1:76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4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5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6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7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8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9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20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21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22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3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4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25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26"/>
        <v>3.3</v>
      </c>
      <c r="BT82" s="148">
        <v>3.3</v>
      </c>
      <c r="BU82" s="148"/>
      <c r="BV82" s="148"/>
      <c r="BW82" s="148"/>
      <c r="BX82" s="169">
        <f t="shared" si="27"/>
        <v>3.3</v>
      </c>
    </row>
    <row r="83" spans="1:76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4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5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6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7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8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9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20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21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22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3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4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25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26"/>
        <v>2.5</v>
      </c>
      <c r="BT83" s="148">
        <v>2.5</v>
      </c>
      <c r="BU83" s="148"/>
      <c r="BV83" s="148"/>
      <c r="BW83" s="148"/>
      <c r="BX83" s="169">
        <f t="shared" si="27"/>
        <v>2.5</v>
      </c>
    </row>
    <row r="84" spans="1:76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4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5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6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7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8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9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20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21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22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3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4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25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26"/>
        <v>45</v>
      </c>
      <c r="BT84" s="148">
        <v>45</v>
      </c>
      <c r="BU84" s="148"/>
      <c r="BV84" s="148"/>
      <c r="BW84" s="148"/>
      <c r="BX84" s="169">
        <f t="shared" si="27"/>
        <v>45</v>
      </c>
    </row>
    <row r="85" spans="1:76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4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5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6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7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8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9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20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21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22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3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4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25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26"/>
        <v>6.9749999999999996</v>
      </c>
      <c r="BT85" s="148">
        <v>7</v>
      </c>
      <c r="BU85" s="148"/>
      <c r="BV85" s="148"/>
      <c r="BW85" s="148"/>
      <c r="BX85" s="169">
        <f t="shared" si="27"/>
        <v>7</v>
      </c>
    </row>
    <row r="86" spans="1:76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4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5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6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7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8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9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20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21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22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3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4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25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26"/>
        <v>10.4</v>
      </c>
      <c r="BT86" s="148">
        <v>10.4</v>
      </c>
      <c r="BU86" s="148"/>
      <c r="BV86" s="148"/>
      <c r="BW86" s="148"/>
      <c r="BX86" s="169">
        <f t="shared" si="27"/>
        <v>10.4</v>
      </c>
    </row>
    <row r="87" spans="1:76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4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5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6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7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8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9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20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21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22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3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4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25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26"/>
        <v>10.8</v>
      </c>
      <c r="BT87" s="148">
        <v>10.8</v>
      </c>
      <c r="BU87" s="148"/>
      <c r="BV87" s="148"/>
      <c r="BW87" s="148"/>
      <c r="BX87" s="169">
        <f t="shared" si="27"/>
        <v>10.8</v>
      </c>
    </row>
    <row r="88" spans="1:76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</row>
    <row r="89" spans="1:76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4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5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6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7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/>
      <c r="BV89" s="270"/>
      <c r="BW89" s="270"/>
      <c r="BX89" s="169">
        <f>AVERAGE(BT89:BW89)</f>
        <v>10.9</v>
      </c>
    </row>
    <row r="90" spans="1:76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4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5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6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7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/>
      <c r="BV90" s="148"/>
      <c r="BW90" s="148"/>
      <c r="BX90" s="169">
        <f>AVERAGE(BT90:BW90)</f>
        <v>10.95</v>
      </c>
    </row>
    <row r="91" spans="1:76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76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76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76" ht="18.75" customHeight="1" x14ac:dyDescent="0.3"/>
    <row r="95" spans="1:76" ht="18" x14ac:dyDescent="0.25">
      <c r="A95" s="292" t="s">
        <v>45</v>
      </c>
      <c r="B95" s="292"/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59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</row>
    <row r="96" spans="1:76" ht="18" customHeight="1" x14ac:dyDescent="0.25">
      <c r="A96" s="206"/>
      <c r="B96" s="264" t="s">
        <v>4</v>
      </c>
      <c r="C96" s="289" t="s">
        <v>296</v>
      </c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1"/>
      <c r="BM96" s="289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</row>
    <row r="97" spans="1:76" ht="18.75" customHeight="1" x14ac:dyDescent="0.3">
      <c r="A97" s="218"/>
      <c r="B97" s="198"/>
      <c r="C97" s="279" t="s">
        <v>139</v>
      </c>
      <c r="D97" s="280"/>
      <c r="E97" s="280"/>
      <c r="F97" s="281"/>
      <c r="G97" s="274" t="s">
        <v>123</v>
      </c>
      <c r="H97" s="276" t="s">
        <v>139</v>
      </c>
      <c r="I97" s="277"/>
      <c r="J97" s="277"/>
      <c r="K97" s="278"/>
      <c r="L97" s="274" t="s">
        <v>123</v>
      </c>
      <c r="M97" s="276" t="s">
        <v>139</v>
      </c>
      <c r="N97" s="277"/>
      <c r="O97" s="277"/>
      <c r="P97" s="278"/>
      <c r="Q97" s="274" t="s">
        <v>123</v>
      </c>
      <c r="R97" s="279" t="s">
        <v>139</v>
      </c>
      <c r="S97" s="280"/>
      <c r="T97" s="280"/>
      <c r="U97" s="280"/>
      <c r="V97" s="281"/>
      <c r="W97" s="274" t="s">
        <v>123</v>
      </c>
      <c r="X97" s="279" t="s">
        <v>139</v>
      </c>
      <c r="Y97" s="280"/>
      <c r="Z97" s="280"/>
      <c r="AA97" s="281"/>
      <c r="AB97" s="274" t="s">
        <v>123</v>
      </c>
      <c r="AC97" s="276" t="s">
        <v>139</v>
      </c>
      <c r="AD97" s="277"/>
      <c r="AE97" s="277"/>
      <c r="AF97" s="278"/>
      <c r="AG97" s="274" t="s">
        <v>123</v>
      </c>
      <c r="AH97" s="276" t="s">
        <v>139</v>
      </c>
      <c r="AI97" s="277"/>
      <c r="AJ97" s="277"/>
      <c r="AK97" s="277"/>
      <c r="AL97" s="278"/>
      <c r="AM97" s="274" t="s">
        <v>123</v>
      </c>
      <c r="AN97" s="276" t="s">
        <v>139</v>
      </c>
      <c r="AO97" s="277"/>
      <c r="AP97" s="277"/>
      <c r="AQ97" s="278"/>
      <c r="AR97" s="274" t="s">
        <v>123</v>
      </c>
      <c r="AS97" s="276" t="s">
        <v>139</v>
      </c>
      <c r="AT97" s="277"/>
      <c r="AU97" s="277"/>
      <c r="AV97" s="277"/>
      <c r="AW97" s="253"/>
      <c r="AX97" s="274" t="s">
        <v>123</v>
      </c>
      <c r="AY97" s="276" t="s">
        <v>139</v>
      </c>
      <c r="AZ97" s="277"/>
      <c r="BA97" s="277"/>
      <c r="BB97" s="278"/>
      <c r="BC97" s="274" t="s">
        <v>123</v>
      </c>
      <c r="BD97" s="282" t="s">
        <v>139</v>
      </c>
      <c r="BE97" s="283"/>
      <c r="BF97" s="283"/>
      <c r="BG97" s="283"/>
      <c r="BH97" s="274" t="s">
        <v>123</v>
      </c>
      <c r="BI97" s="282" t="s">
        <v>139</v>
      </c>
      <c r="BJ97" s="283"/>
      <c r="BK97" s="283"/>
      <c r="BL97" s="283"/>
      <c r="BM97" s="283"/>
      <c r="BN97" s="274" t="s">
        <v>123</v>
      </c>
      <c r="BO97" s="282" t="s">
        <v>316</v>
      </c>
      <c r="BP97" s="283"/>
      <c r="BQ97" s="283"/>
      <c r="BR97" s="283"/>
      <c r="BS97" s="274" t="s">
        <v>123</v>
      </c>
      <c r="BT97" s="282" t="s">
        <v>316</v>
      </c>
      <c r="BU97" s="283"/>
      <c r="BV97" s="283"/>
      <c r="BW97" s="283"/>
      <c r="BX97" s="274" t="s">
        <v>123</v>
      </c>
    </row>
    <row r="98" spans="1:76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75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75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75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75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75"/>
      <c r="AC98" s="138" t="s">
        <v>283</v>
      </c>
      <c r="AD98" s="138" t="s">
        <v>284</v>
      </c>
      <c r="AE98" s="138" t="s">
        <v>291</v>
      </c>
      <c r="AF98" s="138" t="s">
        <v>285</v>
      </c>
      <c r="AG98" s="27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5"/>
      <c r="AN98" s="138" t="s">
        <v>292</v>
      </c>
      <c r="AO98" s="138" t="s">
        <v>293</v>
      </c>
      <c r="AP98" s="138" t="s">
        <v>294</v>
      </c>
      <c r="AQ98" s="138" t="s">
        <v>295</v>
      </c>
      <c r="AR98" s="27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5"/>
      <c r="AY98" s="138" t="s">
        <v>302</v>
      </c>
      <c r="AZ98" s="138" t="s">
        <v>303</v>
      </c>
      <c r="BA98" s="138" t="s">
        <v>304</v>
      </c>
      <c r="BB98" s="138" t="s">
        <v>305</v>
      </c>
      <c r="BC98" s="275"/>
      <c r="BD98" s="138" t="s">
        <v>307</v>
      </c>
      <c r="BE98" s="138" t="s">
        <v>308</v>
      </c>
      <c r="BF98" s="138" t="s">
        <v>309</v>
      </c>
      <c r="BG98" s="138" t="s">
        <v>310</v>
      </c>
      <c r="BH98" s="275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75"/>
      <c r="BO98" s="138" t="s">
        <v>317</v>
      </c>
      <c r="BP98" s="138" t="s">
        <v>318</v>
      </c>
      <c r="BQ98" s="138" t="s">
        <v>319</v>
      </c>
      <c r="BR98" s="138" t="s">
        <v>320</v>
      </c>
      <c r="BS98" s="275"/>
      <c r="BT98" s="138" t="s">
        <v>322</v>
      </c>
      <c r="BU98" s="138" t="s">
        <v>323</v>
      </c>
      <c r="BV98" s="138" t="s">
        <v>324</v>
      </c>
      <c r="BW98" s="138" t="s">
        <v>325</v>
      </c>
      <c r="BX98" s="275"/>
    </row>
    <row r="99" spans="1:76" ht="18" customHeight="1" x14ac:dyDescent="0.25">
      <c r="A99" s="287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</row>
    <row r="100" spans="1:76" ht="18" customHeight="1" x14ac:dyDescent="0.25">
      <c r="A100" s="288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/>
      <c r="BV100" s="148"/>
      <c r="BW100" s="148"/>
      <c r="BX100" s="169">
        <f>AVERAGE(BT100:BW100)</f>
        <v>5.2</v>
      </c>
    </row>
    <row r="101" spans="1:76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28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29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30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31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/>
      <c r="BV101" s="148"/>
      <c r="BW101" s="148"/>
      <c r="BX101" s="169">
        <f>AVERAGE(BT101:BW101)</f>
        <v>4</v>
      </c>
    </row>
    <row r="102" spans="1:76" ht="18" customHeight="1" x14ac:dyDescent="0.25">
      <c r="A102" s="287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</row>
    <row r="103" spans="1:76" ht="18" customHeight="1" x14ac:dyDescent="0.25">
      <c r="A103" s="288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28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29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30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31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32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33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34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35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36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37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38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39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40">AVERAGE(BO103:BR103)</f>
        <v>2.375</v>
      </c>
      <c r="BT103" s="148">
        <v>2.5</v>
      </c>
      <c r="BU103" s="148"/>
      <c r="BV103" s="148"/>
      <c r="BW103" s="148"/>
      <c r="BX103" s="169">
        <f t="shared" ref="BX103:BX129" si="41">AVERAGE(BT103:BW103)</f>
        <v>2.5</v>
      </c>
    </row>
    <row r="104" spans="1:76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28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29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30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31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32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33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34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35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36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37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38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39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40"/>
        <v>3.4750000000000001</v>
      </c>
      <c r="BT104" s="148">
        <v>3.4</v>
      </c>
      <c r="BU104" s="148"/>
      <c r="BV104" s="148"/>
      <c r="BW104" s="148"/>
      <c r="BX104" s="169">
        <f t="shared" si="41"/>
        <v>3.4</v>
      </c>
    </row>
    <row r="105" spans="1:76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28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29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30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31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32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33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34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35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36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37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38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39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40"/>
        <v>23.75</v>
      </c>
      <c r="BT105" s="148">
        <v>20</v>
      </c>
      <c r="BU105" s="148"/>
      <c r="BV105" s="148"/>
      <c r="BW105" s="148"/>
      <c r="BX105" s="169">
        <f t="shared" si="41"/>
        <v>20</v>
      </c>
    </row>
    <row r="106" spans="1:76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28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29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30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31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32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33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34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35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36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37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38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39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40"/>
        <v>16</v>
      </c>
      <c r="BT106" s="148">
        <v>17</v>
      </c>
      <c r="BU106" s="148"/>
      <c r="BV106" s="148"/>
      <c r="BW106" s="148"/>
      <c r="BX106" s="169">
        <f t="shared" si="41"/>
        <v>17</v>
      </c>
    </row>
    <row r="107" spans="1:76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28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29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30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31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32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33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34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35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36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37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38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39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40"/>
        <v>8</v>
      </c>
      <c r="BT107" s="148">
        <v>8</v>
      </c>
      <c r="BU107" s="148"/>
      <c r="BV107" s="148"/>
      <c r="BW107" s="148"/>
      <c r="BX107" s="169">
        <f t="shared" si="41"/>
        <v>8</v>
      </c>
    </row>
    <row r="108" spans="1:76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28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29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30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31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32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33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34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35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36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37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38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39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40"/>
        <v>22</v>
      </c>
      <c r="BT108" s="148">
        <v>22</v>
      </c>
      <c r="BU108" s="148"/>
      <c r="BV108" s="148"/>
      <c r="BW108" s="148"/>
      <c r="BX108" s="169">
        <f t="shared" si="41"/>
        <v>22</v>
      </c>
    </row>
    <row r="109" spans="1:76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28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29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30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31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32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33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34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35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36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37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38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39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40"/>
        <v>16.375</v>
      </c>
      <c r="BT109" s="148">
        <v>17</v>
      </c>
      <c r="BU109" s="148"/>
      <c r="BV109" s="148"/>
      <c r="BW109" s="148"/>
      <c r="BX109" s="169">
        <f t="shared" si="41"/>
        <v>17</v>
      </c>
    </row>
    <row r="110" spans="1:76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28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29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30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31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32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33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34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35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36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37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38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39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40"/>
        <v>20</v>
      </c>
      <c r="BT110" s="148">
        <v>20</v>
      </c>
      <c r="BU110" s="148"/>
      <c r="BV110" s="148"/>
      <c r="BW110" s="148"/>
      <c r="BX110" s="169">
        <f t="shared" si="41"/>
        <v>20</v>
      </c>
    </row>
    <row r="111" spans="1:76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28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29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30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31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32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33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34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35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36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37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38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39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40"/>
        <v>95</v>
      </c>
      <c r="BT111" s="148">
        <v>95</v>
      </c>
      <c r="BU111" s="148"/>
      <c r="BV111" s="148"/>
      <c r="BW111" s="148"/>
      <c r="BX111" s="169">
        <f t="shared" si="41"/>
        <v>95</v>
      </c>
    </row>
    <row r="112" spans="1:76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28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29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30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31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32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33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34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35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36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37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38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39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40"/>
        <v>95</v>
      </c>
      <c r="BT112" s="148">
        <v>95</v>
      </c>
      <c r="BU112" s="148"/>
      <c r="BV112" s="148"/>
      <c r="BW112" s="148"/>
      <c r="BX112" s="169">
        <f t="shared" si="41"/>
        <v>95</v>
      </c>
    </row>
    <row r="113" spans="1:76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28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29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30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31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32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33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34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35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36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37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38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39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40"/>
        <v>7</v>
      </c>
      <c r="BT113" s="148">
        <v>7</v>
      </c>
      <c r="BU113" s="148"/>
      <c r="BV113" s="148"/>
      <c r="BW113" s="148"/>
      <c r="BX113" s="169">
        <f t="shared" si="41"/>
        <v>7</v>
      </c>
    </row>
    <row r="114" spans="1:76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28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29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30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31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32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33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34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35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36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37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38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39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40"/>
        <v>13.75</v>
      </c>
      <c r="BT114" s="148">
        <v>14</v>
      </c>
      <c r="BU114" s="148"/>
      <c r="BV114" s="148"/>
      <c r="BW114" s="148"/>
      <c r="BX114" s="169">
        <f t="shared" si="41"/>
        <v>14</v>
      </c>
    </row>
    <row r="115" spans="1:76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28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29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30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31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32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33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34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35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36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37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38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39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40"/>
        <v>10.5</v>
      </c>
      <c r="BT115" s="148">
        <v>10.5</v>
      </c>
      <c r="BU115" s="148"/>
      <c r="BV115" s="148"/>
      <c r="BW115" s="148"/>
      <c r="BX115" s="169">
        <f t="shared" si="41"/>
        <v>10.5</v>
      </c>
    </row>
    <row r="116" spans="1:76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28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29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30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31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32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33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34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35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36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37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38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39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40"/>
        <v>55</v>
      </c>
      <c r="BT116" s="148">
        <v>55</v>
      </c>
      <c r="BU116" s="148"/>
      <c r="BV116" s="148"/>
      <c r="BW116" s="148"/>
      <c r="BX116" s="169">
        <f t="shared" si="41"/>
        <v>55</v>
      </c>
    </row>
    <row r="117" spans="1:76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28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29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30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31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32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33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34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35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36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37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38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39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40"/>
        <v>55</v>
      </c>
      <c r="BT117" s="148">
        <v>55</v>
      </c>
      <c r="BU117" s="148"/>
      <c r="BV117" s="148"/>
      <c r="BW117" s="148"/>
      <c r="BX117" s="169">
        <f t="shared" si="41"/>
        <v>55</v>
      </c>
    </row>
    <row r="118" spans="1:76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28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29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30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31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32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33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34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35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36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37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38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39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40"/>
        <v>5.0250000000000004</v>
      </c>
      <c r="BT118" s="148">
        <v>5.0999999999999996</v>
      </c>
      <c r="BU118" s="148"/>
      <c r="BV118" s="148"/>
      <c r="BW118" s="148"/>
      <c r="BX118" s="169">
        <f t="shared" si="41"/>
        <v>5.0999999999999996</v>
      </c>
    </row>
    <row r="119" spans="1:76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28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29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30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31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32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33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34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35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36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37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38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39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40"/>
        <v>4.2</v>
      </c>
      <c r="BT119" s="148">
        <v>4.2</v>
      </c>
      <c r="BU119" s="148"/>
      <c r="BV119" s="148"/>
      <c r="BW119" s="148"/>
      <c r="BX119" s="169">
        <f t="shared" si="41"/>
        <v>4.2</v>
      </c>
    </row>
    <row r="120" spans="1:76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28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29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30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31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32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33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34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35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36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37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38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39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40"/>
        <v>3.3249999999999997</v>
      </c>
      <c r="BT120" s="148">
        <v>3.4</v>
      </c>
      <c r="BU120" s="148"/>
      <c r="BV120" s="148"/>
      <c r="BW120" s="148"/>
      <c r="BX120" s="169">
        <f t="shared" si="41"/>
        <v>3.4</v>
      </c>
    </row>
    <row r="121" spans="1:76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28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29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30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31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32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33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34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35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36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37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38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39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40"/>
        <v>25</v>
      </c>
      <c r="BT121" s="148">
        <v>25</v>
      </c>
      <c r="BU121" s="148"/>
      <c r="BV121" s="148"/>
      <c r="BW121" s="148"/>
      <c r="BX121" s="169">
        <f t="shared" si="41"/>
        <v>25</v>
      </c>
    </row>
    <row r="122" spans="1:76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28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29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30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31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32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33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34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35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36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37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38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39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40"/>
        <v>20</v>
      </c>
      <c r="BT122" s="148">
        <v>20</v>
      </c>
      <c r="BU122" s="148"/>
      <c r="BV122" s="148"/>
      <c r="BW122" s="148"/>
      <c r="BX122" s="169">
        <f t="shared" si="41"/>
        <v>20</v>
      </c>
    </row>
    <row r="123" spans="1:76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28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29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30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31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32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33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34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35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36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37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38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39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40"/>
        <v>17</v>
      </c>
      <c r="BT123" s="148">
        <v>17</v>
      </c>
      <c r="BU123" s="148"/>
      <c r="BV123" s="148"/>
      <c r="BW123" s="148"/>
      <c r="BX123" s="169">
        <f t="shared" si="41"/>
        <v>17</v>
      </c>
    </row>
    <row r="124" spans="1:76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28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29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30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31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32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33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34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35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36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37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38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39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40"/>
        <v>4</v>
      </c>
      <c r="BT124" s="148">
        <v>4</v>
      </c>
      <c r="BU124" s="148"/>
      <c r="BV124" s="148"/>
      <c r="BW124" s="148"/>
      <c r="BX124" s="169">
        <f t="shared" si="41"/>
        <v>4</v>
      </c>
    </row>
    <row r="125" spans="1:76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28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29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30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31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32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33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34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35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36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37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38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39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40"/>
        <v>2.5</v>
      </c>
      <c r="BT125" s="148">
        <v>2.5</v>
      </c>
      <c r="BU125" s="148"/>
      <c r="BV125" s="148"/>
      <c r="BW125" s="148"/>
      <c r="BX125" s="169">
        <f t="shared" si="41"/>
        <v>2.5</v>
      </c>
    </row>
    <row r="126" spans="1:76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28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29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30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31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32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33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34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35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36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37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38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39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40"/>
        <v>30</v>
      </c>
      <c r="BT126" s="148">
        <v>30</v>
      </c>
      <c r="BU126" s="148"/>
      <c r="BV126" s="148"/>
      <c r="BW126" s="148"/>
      <c r="BX126" s="169">
        <f t="shared" si="41"/>
        <v>30</v>
      </c>
    </row>
    <row r="127" spans="1:76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28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29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30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31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32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33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34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35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36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37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38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39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40"/>
        <v>6.9</v>
      </c>
      <c r="BT127" s="148">
        <v>6.9</v>
      </c>
      <c r="BU127" s="148"/>
      <c r="BV127" s="148"/>
      <c r="BW127" s="148"/>
      <c r="BX127" s="169">
        <f t="shared" si="41"/>
        <v>6.9</v>
      </c>
    </row>
    <row r="128" spans="1:76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28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29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30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31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32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33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34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35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36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37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38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39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40"/>
        <v>10.3</v>
      </c>
      <c r="BT128" s="148">
        <v>10.3</v>
      </c>
      <c r="BU128" s="148"/>
      <c r="BV128" s="148"/>
      <c r="BW128" s="148"/>
      <c r="BX128" s="169">
        <f t="shared" si="41"/>
        <v>10.3</v>
      </c>
    </row>
    <row r="129" spans="1:76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28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29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30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31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32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33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34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35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36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37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38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39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40"/>
        <v>10.95</v>
      </c>
      <c r="BT129" s="148">
        <v>10.8</v>
      </c>
      <c r="BU129" s="148"/>
      <c r="BV129" s="148"/>
      <c r="BW129" s="148"/>
      <c r="BX129" s="169">
        <f t="shared" si="41"/>
        <v>10.8</v>
      </c>
    </row>
    <row r="130" spans="1:76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</row>
    <row r="131" spans="1:76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28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29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30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31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/>
      <c r="BV131" s="270"/>
      <c r="BW131" s="270"/>
      <c r="BX131" s="169">
        <f>AVERAGE(BT131:BW131)</f>
        <v>10.88</v>
      </c>
    </row>
    <row r="132" spans="1:76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28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29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30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31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/>
      <c r="BV132" s="148"/>
      <c r="BW132" s="148"/>
      <c r="BX132" s="169">
        <f>AVERAGE(BT132:BW132)</f>
        <v>10.95</v>
      </c>
    </row>
    <row r="133" spans="1:76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76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76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76" ht="18" x14ac:dyDescent="0.25">
      <c r="A136" s="292" t="s">
        <v>45</v>
      </c>
      <c r="B136" s="292"/>
      <c r="C136" s="359"/>
      <c r="D136" s="359"/>
      <c r="E136" s="359"/>
      <c r="F136" s="359"/>
      <c r="G136" s="359"/>
      <c r="H136" s="359"/>
      <c r="I136" s="359"/>
      <c r="J136" s="359"/>
      <c r="K136" s="359"/>
      <c r="L136" s="359"/>
      <c r="M136" s="359"/>
      <c r="N136" s="359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</row>
    <row r="137" spans="1:76" ht="18" customHeight="1" x14ac:dyDescent="0.25">
      <c r="A137" s="206"/>
      <c r="B137" s="284"/>
      <c r="C137" s="289" t="s">
        <v>30</v>
      </c>
      <c r="D137" s="290"/>
      <c r="E137" s="290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1"/>
      <c r="BM137" s="289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</row>
    <row r="138" spans="1:76" ht="18.75" customHeight="1" x14ac:dyDescent="0.3">
      <c r="A138" s="218"/>
      <c r="B138" s="285"/>
      <c r="C138" s="279" t="s">
        <v>139</v>
      </c>
      <c r="D138" s="280"/>
      <c r="E138" s="280"/>
      <c r="F138" s="281"/>
      <c r="G138" s="274" t="s">
        <v>123</v>
      </c>
      <c r="H138" s="276" t="s">
        <v>139</v>
      </c>
      <c r="I138" s="277"/>
      <c r="J138" s="277"/>
      <c r="K138" s="278"/>
      <c r="L138" s="274" t="s">
        <v>123</v>
      </c>
      <c r="M138" s="276" t="s">
        <v>139</v>
      </c>
      <c r="N138" s="277"/>
      <c r="O138" s="277"/>
      <c r="P138" s="278"/>
      <c r="Q138" s="274" t="s">
        <v>123</v>
      </c>
      <c r="R138" s="279" t="s">
        <v>139</v>
      </c>
      <c r="S138" s="280"/>
      <c r="T138" s="280"/>
      <c r="U138" s="280"/>
      <c r="V138" s="281"/>
      <c r="W138" s="274" t="s">
        <v>123</v>
      </c>
      <c r="X138" s="279" t="s">
        <v>139</v>
      </c>
      <c r="Y138" s="280"/>
      <c r="Z138" s="280"/>
      <c r="AA138" s="281"/>
      <c r="AB138" s="274" t="s">
        <v>123</v>
      </c>
      <c r="AC138" s="276" t="s">
        <v>139</v>
      </c>
      <c r="AD138" s="277"/>
      <c r="AE138" s="277"/>
      <c r="AF138" s="278"/>
      <c r="AG138" s="274" t="s">
        <v>123</v>
      </c>
      <c r="AH138" s="276" t="s">
        <v>139</v>
      </c>
      <c r="AI138" s="277"/>
      <c r="AJ138" s="277"/>
      <c r="AK138" s="277"/>
      <c r="AL138" s="278"/>
      <c r="AM138" s="274" t="s">
        <v>123</v>
      </c>
      <c r="AN138" s="276" t="s">
        <v>139</v>
      </c>
      <c r="AO138" s="277"/>
      <c r="AP138" s="277"/>
      <c r="AQ138" s="278"/>
      <c r="AR138" s="274" t="s">
        <v>123</v>
      </c>
      <c r="AS138" s="276" t="s">
        <v>139</v>
      </c>
      <c r="AT138" s="277"/>
      <c r="AU138" s="277"/>
      <c r="AV138" s="277"/>
      <c r="AW138" s="253"/>
      <c r="AX138" s="274" t="s">
        <v>123</v>
      </c>
      <c r="AY138" s="276" t="s">
        <v>139</v>
      </c>
      <c r="AZ138" s="277"/>
      <c r="BA138" s="277"/>
      <c r="BB138" s="278"/>
      <c r="BC138" s="274" t="s">
        <v>123</v>
      </c>
      <c r="BD138" s="282" t="s">
        <v>139</v>
      </c>
      <c r="BE138" s="283"/>
      <c r="BF138" s="283"/>
      <c r="BG138" s="283"/>
      <c r="BH138" s="274" t="s">
        <v>123</v>
      </c>
      <c r="BI138" s="282" t="s">
        <v>139</v>
      </c>
      <c r="BJ138" s="283"/>
      <c r="BK138" s="283"/>
      <c r="BL138" s="283"/>
      <c r="BM138" s="283"/>
      <c r="BN138" s="274" t="s">
        <v>123</v>
      </c>
      <c r="BO138" s="282" t="s">
        <v>316</v>
      </c>
      <c r="BP138" s="283"/>
      <c r="BQ138" s="283"/>
      <c r="BR138" s="283"/>
      <c r="BS138" s="274" t="s">
        <v>123</v>
      </c>
      <c r="BT138" s="282" t="s">
        <v>316</v>
      </c>
      <c r="BU138" s="283"/>
      <c r="BV138" s="283"/>
      <c r="BW138" s="283"/>
      <c r="BX138" s="274" t="s">
        <v>123</v>
      </c>
    </row>
    <row r="139" spans="1:76" ht="18.75" customHeight="1" x14ac:dyDescent="0.25">
      <c r="A139" s="208"/>
      <c r="B139" s="286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75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75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75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75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75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5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5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75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75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75"/>
    </row>
    <row r="140" spans="1:76" ht="18" customHeight="1" x14ac:dyDescent="0.25">
      <c r="A140" s="287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42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43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44">AVERAGE(AH140:AL140)</f>
        <v>#DIV/0!</v>
      </c>
      <c r="AN140" s="135"/>
      <c r="AO140" s="135"/>
      <c r="AP140" s="135"/>
      <c r="AQ140" s="135"/>
      <c r="AR140" s="169" t="e">
        <f t="shared" ref="AR140:AR170" si="45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46">AVERAGE(AS140:AV140)</f>
        <v>#DIV/0!</v>
      </c>
      <c r="AY140" s="135"/>
      <c r="AZ140" s="135"/>
      <c r="BA140" s="135"/>
      <c r="BB140" s="135"/>
      <c r="BC140" s="169" t="e">
        <f t="shared" ref="BC140:BC170" si="47">AVERAGE(AY140:BB140)</f>
        <v>#DIV/0!</v>
      </c>
      <c r="BD140" s="135"/>
      <c r="BE140" s="135"/>
      <c r="BF140" s="135"/>
      <c r="BG140" s="135"/>
      <c r="BH140" s="169" t="e">
        <f t="shared" ref="BH140:BH170" si="48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49">AVERAGE(BI140:BM140)</f>
        <v>#DIV/0!</v>
      </c>
      <c r="BO140" s="135"/>
      <c r="BP140" s="135"/>
      <c r="BQ140" s="135"/>
      <c r="BR140" s="135"/>
      <c r="BS140" s="169" t="e">
        <f t="shared" ref="BS140:BS170" si="50">AVERAGE(BO140:BR140)</f>
        <v>#DIV/0!</v>
      </c>
      <c r="BT140" s="135"/>
      <c r="BU140" s="135"/>
      <c r="BV140" s="135"/>
      <c r="BW140" s="135"/>
      <c r="BX140" s="169" t="e">
        <f t="shared" ref="BX140:BX170" si="51">AVERAGE(BT140:BW140)</f>
        <v>#DIV/0!</v>
      </c>
    </row>
    <row r="141" spans="1:76" ht="18" customHeight="1" x14ac:dyDescent="0.25">
      <c r="A141" s="288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42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43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44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45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46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47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48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49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50"/>
        <v>3.45</v>
      </c>
      <c r="BT141" s="148">
        <v>3.8</v>
      </c>
      <c r="BU141" s="148"/>
      <c r="BV141" s="148"/>
      <c r="BW141" s="148"/>
      <c r="BX141" s="169">
        <f t="shared" si="51"/>
        <v>3.8</v>
      </c>
    </row>
    <row r="142" spans="1:76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52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53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54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55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42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43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44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45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46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47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48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49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50"/>
        <v>3.1</v>
      </c>
      <c r="BT142" s="148">
        <v>4.7</v>
      </c>
      <c r="BU142" s="148"/>
      <c r="BV142" s="148"/>
      <c r="BW142" s="148"/>
      <c r="BX142" s="169">
        <f t="shared" si="51"/>
        <v>4.7</v>
      </c>
    </row>
    <row r="143" spans="1:76" ht="18" customHeight="1" x14ac:dyDescent="0.25">
      <c r="A143" s="287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55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42"/>
        <v>3.1749999999999998</v>
      </c>
      <c r="AC143" s="135"/>
      <c r="AD143" s="135"/>
      <c r="AE143" s="135"/>
      <c r="AF143" s="135"/>
      <c r="AG143" s="238" t="e">
        <f t="shared" si="43"/>
        <v>#DIV/0!</v>
      </c>
      <c r="AH143" s="135"/>
      <c r="AI143" s="135"/>
      <c r="AJ143" s="135"/>
      <c r="AK143" s="135"/>
      <c r="AL143" s="135"/>
      <c r="AM143" s="238" t="e">
        <f t="shared" si="44"/>
        <v>#DIV/0!</v>
      </c>
      <c r="AN143" s="135"/>
      <c r="AO143" s="135"/>
      <c r="AP143" s="135"/>
      <c r="AQ143" s="135"/>
      <c r="AR143" s="238" t="e">
        <f t="shared" si="45"/>
        <v>#DIV/0!</v>
      </c>
      <c r="AS143" s="135"/>
      <c r="AT143" s="135"/>
      <c r="AU143" s="135"/>
      <c r="AV143" s="135"/>
      <c r="AW143" s="135"/>
      <c r="AX143" s="238" t="e">
        <f t="shared" si="46"/>
        <v>#DIV/0!</v>
      </c>
      <c r="AY143" s="135"/>
      <c r="AZ143" s="135"/>
      <c r="BA143" s="135"/>
      <c r="BB143" s="135"/>
      <c r="BC143" s="238" t="e">
        <f t="shared" si="47"/>
        <v>#DIV/0!</v>
      </c>
      <c r="BD143" s="135"/>
      <c r="BE143" s="135"/>
      <c r="BF143" s="135"/>
      <c r="BG143" s="135"/>
      <c r="BH143" s="238" t="e">
        <f t="shared" si="48"/>
        <v>#DIV/0!</v>
      </c>
      <c r="BI143" s="135"/>
      <c r="BJ143" s="135"/>
      <c r="BK143" s="135"/>
      <c r="BL143" s="135"/>
      <c r="BM143" s="135"/>
      <c r="BN143" s="238" t="e">
        <f t="shared" si="49"/>
        <v>#DIV/0!</v>
      </c>
      <c r="BO143" s="135"/>
      <c r="BP143" s="135"/>
      <c r="BQ143" s="135"/>
      <c r="BR143" s="135"/>
      <c r="BS143" s="238" t="e">
        <f t="shared" si="50"/>
        <v>#DIV/0!</v>
      </c>
      <c r="BT143" s="135"/>
      <c r="BU143" s="135"/>
      <c r="BV143" s="135"/>
      <c r="BW143" s="135"/>
      <c r="BX143" s="238" t="e">
        <f t="shared" si="51"/>
        <v>#DIV/0!</v>
      </c>
    </row>
    <row r="144" spans="1:76" ht="18" customHeight="1" x14ac:dyDescent="0.25">
      <c r="A144" s="288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52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53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54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55"/>
        <v>4.4000000000000004</v>
      </c>
      <c r="X144" s="135">
        <v>5</v>
      </c>
      <c r="Y144" s="135">
        <v>5.2</v>
      </c>
      <c r="Z144" s="135"/>
      <c r="AA144" s="135"/>
      <c r="AB144" s="169">
        <f t="shared" si="42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43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44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45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46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47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48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49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50"/>
        <v>2.4</v>
      </c>
      <c r="BT144" s="148">
        <v>3.8</v>
      </c>
      <c r="BU144" s="148"/>
      <c r="BV144" s="148"/>
      <c r="BW144" s="148"/>
      <c r="BX144" s="169">
        <f t="shared" si="51"/>
        <v>3.8</v>
      </c>
    </row>
    <row r="145" spans="1:76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52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53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54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55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42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43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44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45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46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47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48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49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50"/>
        <v>2.6749999999999998</v>
      </c>
      <c r="BT145" s="148">
        <v>4</v>
      </c>
      <c r="BU145" s="148"/>
      <c r="BV145" s="148"/>
      <c r="BW145" s="148"/>
      <c r="BX145" s="169">
        <f t="shared" si="51"/>
        <v>4</v>
      </c>
    </row>
    <row r="146" spans="1:76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52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53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54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55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42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43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44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45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46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47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48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49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50"/>
        <v>13.5</v>
      </c>
      <c r="BT146" s="148">
        <v>14</v>
      </c>
      <c r="BU146" s="148"/>
      <c r="BV146" s="148"/>
      <c r="BW146" s="148"/>
      <c r="BX146" s="169">
        <f t="shared" si="51"/>
        <v>14</v>
      </c>
    </row>
    <row r="147" spans="1:76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52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53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54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55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42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43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44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45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46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47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48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49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50"/>
        <v>11</v>
      </c>
      <c r="BT147" s="148">
        <v>12</v>
      </c>
      <c r="BU147" s="148"/>
      <c r="BV147" s="148"/>
      <c r="BW147" s="148"/>
      <c r="BX147" s="169">
        <f t="shared" si="51"/>
        <v>12</v>
      </c>
    </row>
    <row r="148" spans="1:76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52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53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54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55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42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43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44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45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46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47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48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49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50"/>
        <v>7.4</v>
      </c>
      <c r="BT148" s="148">
        <v>8</v>
      </c>
      <c r="BU148" s="148"/>
      <c r="BV148" s="148"/>
      <c r="BW148" s="148"/>
      <c r="BX148" s="169">
        <f t="shared" si="51"/>
        <v>8</v>
      </c>
    </row>
    <row r="149" spans="1:76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52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53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54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55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42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43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44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45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46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47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48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49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50"/>
        <v>19.5</v>
      </c>
      <c r="BT149" s="148">
        <v>19.5</v>
      </c>
      <c r="BU149" s="148"/>
      <c r="BV149" s="148"/>
      <c r="BW149" s="148"/>
      <c r="BX149" s="169">
        <f t="shared" si="51"/>
        <v>19.5</v>
      </c>
    </row>
    <row r="150" spans="1:76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52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53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54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55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42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43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44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45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46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47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48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49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50"/>
        <v>17.8</v>
      </c>
      <c r="BT150" s="148">
        <v>17.8</v>
      </c>
      <c r="BU150" s="148"/>
      <c r="BV150" s="148"/>
      <c r="BW150" s="148"/>
      <c r="BX150" s="169">
        <f t="shared" si="51"/>
        <v>17.8</v>
      </c>
    </row>
    <row r="151" spans="1:76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52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53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54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55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42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43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44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45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46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47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48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49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50"/>
        <v>17.5</v>
      </c>
      <c r="BT151" s="148">
        <v>17.5</v>
      </c>
      <c r="BU151" s="148"/>
      <c r="BV151" s="148"/>
      <c r="BW151" s="148"/>
      <c r="BX151" s="169">
        <f t="shared" si="51"/>
        <v>17.5</v>
      </c>
    </row>
    <row r="152" spans="1:76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52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53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54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55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42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43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44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45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46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47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48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49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50"/>
        <v>85</v>
      </c>
      <c r="BT152" s="148">
        <v>85</v>
      </c>
      <c r="BU152" s="148"/>
      <c r="BV152" s="148"/>
      <c r="BW152" s="148"/>
      <c r="BX152" s="169">
        <f t="shared" si="51"/>
        <v>85</v>
      </c>
    </row>
    <row r="153" spans="1:76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52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53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54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55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42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43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44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45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46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47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48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49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50"/>
        <v>88</v>
      </c>
      <c r="BT153" s="148">
        <v>88</v>
      </c>
      <c r="BU153" s="148"/>
      <c r="BV153" s="148"/>
      <c r="BW153" s="148"/>
      <c r="BX153" s="169">
        <f t="shared" si="51"/>
        <v>88</v>
      </c>
    </row>
    <row r="154" spans="1:76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52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53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54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55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42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43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44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45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46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47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48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49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50"/>
        <v>5.5</v>
      </c>
      <c r="BT154" s="148">
        <v>5.5</v>
      </c>
      <c r="BU154" s="148"/>
      <c r="BV154" s="148"/>
      <c r="BW154" s="148"/>
      <c r="BX154" s="169">
        <f t="shared" si="51"/>
        <v>5.5</v>
      </c>
    </row>
    <row r="155" spans="1:76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52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53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54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55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42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43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44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45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46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47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48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49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50"/>
        <v>13.5</v>
      </c>
      <c r="BT155" s="148">
        <v>12.6</v>
      </c>
      <c r="BU155" s="148"/>
      <c r="BV155" s="148"/>
      <c r="BW155" s="148"/>
      <c r="BX155" s="169">
        <f t="shared" si="51"/>
        <v>12.6</v>
      </c>
    </row>
    <row r="156" spans="1:76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52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53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54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55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42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43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44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45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46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47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48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49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50"/>
        <v>12.5</v>
      </c>
      <c r="BT156" s="148">
        <v>12.5</v>
      </c>
      <c r="BU156" s="148"/>
      <c r="BV156" s="148"/>
      <c r="BW156" s="148"/>
      <c r="BX156" s="169">
        <f t="shared" si="51"/>
        <v>12.5</v>
      </c>
    </row>
    <row r="157" spans="1:76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52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53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54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55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42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43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44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45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46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47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48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49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50"/>
        <v>45</v>
      </c>
      <c r="BT157" s="148">
        <v>45</v>
      </c>
      <c r="BU157" s="148"/>
      <c r="BV157" s="148"/>
      <c r="BW157" s="148"/>
      <c r="BX157" s="169">
        <f t="shared" si="51"/>
        <v>45</v>
      </c>
    </row>
    <row r="158" spans="1:76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52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53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54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55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42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43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44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45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46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47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48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49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50"/>
        <v>55</v>
      </c>
      <c r="BT158" s="148">
        <v>55</v>
      </c>
      <c r="BU158" s="148"/>
      <c r="BV158" s="148"/>
      <c r="BW158" s="148"/>
      <c r="BX158" s="169">
        <f t="shared" si="51"/>
        <v>55</v>
      </c>
    </row>
    <row r="159" spans="1:76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52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53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54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55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42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43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44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45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46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47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48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49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50"/>
        <v>6.2</v>
      </c>
      <c r="BT159" s="148">
        <v>6.2</v>
      </c>
      <c r="BU159" s="148"/>
      <c r="BV159" s="148"/>
      <c r="BW159" s="148"/>
      <c r="BX159" s="169">
        <f t="shared" si="51"/>
        <v>6.2</v>
      </c>
    </row>
    <row r="160" spans="1:76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52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53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54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55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42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43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44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45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46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47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48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49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50"/>
        <v>4.8</v>
      </c>
      <c r="BT160" s="148">
        <v>4.8</v>
      </c>
      <c r="BU160" s="148"/>
      <c r="BV160" s="148"/>
      <c r="BW160" s="148"/>
      <c r="BX160" s="169">
        <f t="shared" si="51"/>
        <v>4.8</v>
      </c>
    </row>
    <row r="161" spans="1:76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52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53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54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55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42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43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44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45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46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47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48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49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50"/>
        <v>5.0199999999999996</v>
      </c>
      <c r="BT161" s="148">
        <v>5.0199999999999996</v>
      </c>
      <c r="BU161" s="148"/>
      <c r="BV161" s="148"/>
      <c r="BW161" s="148"/>
      <c r="BX161" s="169">
        <f t="shared" si="51"/>
        <v>5.0199999999999996</v>
      </c>
    </row>
    <row r="162" spans="1:76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52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53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54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55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42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43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44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45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46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47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48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49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50"/>
        <v>17.8</v>
      </c>
      <c r="BT162" s="148">
        <v>17.8</v>
      </c>
      <c r="BU162" s="148"/>
      <c r="BV162" s="148"/>
      <c r="BW162" s="148"/>
      <c r="BX162" s="169">
        <f t="shared" si="51"/>
        <v>17.8</v>
      </c>
    </row>
    <row r="163" spans="1:76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52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53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54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55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42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43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44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45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46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47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48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49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50"/>
        <v>16.5</v>
      </c>
      <c r="BT163" s="148">
        <v>16.5</v>
      </c>
      <c r="BU163" s="148"/>
      <c r="BV163" s="148"/>
      <c r="BW163" s="148"/>
      <c r="BX163" s="169">
        <f t="shared" si="51"/>
        <v>16.5</v>
      </c>
    </row>
    <row r="164" spans="1:76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52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53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54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55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42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43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44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45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46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47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48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49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50"/>
        <v>16.5</v>
      </c>
      <c r="BT164" s="148">
        <v>16.5</v>
      </c>
      <c r="BU164" s="148"/>
      <c r="BV164" s="148"/>
      <c r="BW164" s="148"/>
      <c r="BX164" s="169">
        <f t="shared" si="51"/>
        <v>16.5</v>
      </c>
    </row>
    <row r="165" spans="1:76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52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53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54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55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42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43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44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45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46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47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48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49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50"/>
        <v>4.5</v>
      </c>
      <c r="BT165" s="148">
        <v>4.5</v>
      </c>
      <c r="BU165" s="148"/>
      <c r="BV165" s="148"/>
      <c r="BW165" s="148"/>
      <c r="BX165" s="169">
        <f t="shared" si="51"/>
        <v>4.5</v>
      </c>
    </row>
    <row r="166" spans="1:76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52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53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54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55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42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43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44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45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46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47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48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49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50"/>
        <v>4</v>
      </c>
      <c r="BT166" s="148">
        <v>4</v>
      </c>
      <c r="BU166" s="148"/>
      <c r="BV166" s="148"/>
      <c r="BW166" s="148"/>
      <c r="BX166" s="169">
        <f t="shared" si="51"/>
        <v>4</v>
      </c>
    </row>
    <row r="167" spans="1:76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52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53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54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55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42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43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44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45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46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47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48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49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50"/>
        <v>30</v>
      </c>
      <c r="BT167" s="148">
        <v>30</v>
      </c>
      <c r="BU167" s="148"/>
      <c r="BV167" s="148"/>
      <c r="BW167" s="148"/>
      <c r="BX167" s="169">
        <f t="shared" si="51"/>
        <v>30</v>
      </c>
    </row>
    <row r="168" spans="1:76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52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53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54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55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42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43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44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45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46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47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48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49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50"/>
        <v>9.6</v>
      </c>
      <c r="BT168" s="148">
        <v>9.6</v>
      </c>
      <c r="BU168" s="148"/>
      <c r="BV168" s="148"/>
      <c r="BW168" s="148"/>
      <c r="BX168" s="169">
        <f t="shared" si="51"/>
        <v>9.6</v>
      </c>
    </row>
    <row r="169" spans="1:76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52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53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54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55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42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43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44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45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46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47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48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49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50"/>
        <v>10.9</v>
      </c>
      <c r="BT169" s="148">
        <v>11</v>
      </c>
      <c r="BU169" s="148"/>
      <c r="BV169" s="148"/>
      <c r="BW169" s="148"/>
      <c r="BX169" s="169">
        <f t="shared" si="51"/>
        <v>11</v>
      </c>
    </row>
    <row r="170" spans="1:76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52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53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54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55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42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43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44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45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46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47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48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49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50"/>
        <v>11</v>
      </c>
      <c r="BT170" s="148">
        <v>11</v>
      </c>
      <c r="BU170" s="148"/>
      <c r="BV170" s="148"/>
      <c r="BW170" s="148"/>
      <c r="BX170" s="169">
        <f t="shared" si="51"/>
        <v>11</v>
      </c>
    </row>
    <row r="171" spans="1:76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</row>
    <row r="172" spans="1:76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52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53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54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55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/>
      <c r="BV172" s="270"/>
      <c r="BW172" s="270"/>
      <c r="BX172" s="169">
        <f>AVERAGE(BT172:BW172)</f>
        <v>10.96</v>
      </c>
    </row>
    <row r="173" spans="1:76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52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53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54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55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/>
      <c r="BV173" s="148"/>
      <c r="BW173" s="148"/>
      <c r="BX173" s="169">
        <f>AVERAGE(BT173:BW173)</f>
        <v>11.1</v>
      </c>
    </row>
    <row r="174" spans="1:76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76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76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76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76" ht="18" x14ac:dyDescent="0.25">
      <c r="A178" s="292" t="s">
        <v>45</v>
      </c>
      <c r="B178" s="292"/>
      <c r="C178" s="359"/>
      <c r="D178" s="359"/>
      <c r="E178" s="359"/>
      <c r="F178" s="359"/>
      <c r="G178" s="359"/>
      <c r="H178" s="359"/>
      <c r="I178" s="359"/>
      <c r="J178" s="359"/>
      <c r="K178" s="359"/>
      <c r="L178" s="359"/>
      <c r="M178" s="359"/>
      <c r="N178" s="359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</row>
    <row r="179" spans="1:76" ht="18" customHeight="1" x14ac:dyDescent="0.25">
      <c r="A179" s="206"/>
      <c r="B179" s="284"/>
      <c r="C179" s="289" t="s">
        <v>44</v>
      </c>
      <c r="D179" s="290"/>
      <c r="E179" s="290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1"/>
      <c r="BM179" s="289"/>
      <c r="BN179" s="290"/>
      <c r="BO179" s="290"/>
      <c r="BP179" s="290"/>
      <c r="BQ179" s="290"/>
      <c r="BR179" s="290"/>
      <c r="BS179" s="290"/>
      <c r="BT179" s="290"/>
      <c r="BU179" s="290"/>
      <c r="BV179" s="290"/>
      <c r="BW179" s="290"/>
      <c r="BX179" s="290"/>
    </row>
    <row r="180" spans="1:76" ht="18.75" customHeight="1" x14ac:dyDescent="0.3">
      <c r="A180" s="218"/>
      <c r="B180" s="285"/>
      <c r="C180" s="279" t="s">
        <v>139</v>
      </c>
      <c r="D180" s="280"/>
      <c r="E180" s="280"/>
      <c r="F180" s="281"/>
      <c r="G180" s="274" t="s">
        <v>123</v>
      </c>
      <c r="H180" s="276" t="s">
        <v>139</v>
      </c>
      <c r="I180" s="277"/>
      <c r="J180" s="277"/>
      <c r="K180" s="278"/>
      <c r="L180" s="274" t="s">
        <v>123</v>
      </c>
      <c r="M180" s="276" t="s">
        <v>139</v>
      </c>
      <c r="N180" s="277"/>
      <c r="O180" s="277"/>
      <c r="P180" s="278"/>
      <c r="Q180" s="274" t="s">
        <v>123</v>
      </c>
      <c r="R180" s="279" t="s">
        <v>139</v>
      </c>
      <c r="S180" s="280"/>
      <c r="T180" s="280"/>
      <c r="U180" s="280"/>
      <c r="V180" s="281"/>
      <c r="W180" s="274" t="s">
        <v>123</v>
      </c>
      <c r="X180" s="279" t="s">
        <v>139</v>
      </c>
      <c r="Y180" s="280"/>
      <c r="Z180" s="280"/>
      <c r="AA180" s="281"/>
      <c r="AB180" s="274" t="s">
        <v>123</v>
      </c>
      <c r="AC180" s="276" t="s">
        <v>139</v>
      </c>
      <c r="AD180" s="277"/>
      <c r="AE180" s="277"/>
      <c r="AF180" s="278"/>
      <c r="AG180" s="274" t="s">
        <v>123</v>
      </c>
      <c r="AH180" s="276" t="s">
        <v>139</v>
      </c>
      <c r="AI180" s="277"/>
      <c r="AJ180" s="277"/>
      <c r="AK180" s="277"/>
      <c r="AL180" s="278"/>
      <c r="AM180" s="274" t="s">
        <v>123</v>
      </c>
      <c r="AN180" s="276" t="s">
        <v>139</v>
      </c>
      <c r="AO180" s="277"/>
      <c r="AP180" s="277"/>
      <c r="AQ180" s="278"/>
      <c r="AR180" s="274" t="s">
        <v>123</v>
      </c>
      <c r="AS180" s="276" t="s">
        <v>139</v>
      </c>
      <c r="AT180" s="277"/>
      <c r="AU180" s="277"/>
      <c r="AV180" s="277"/>
      <c r="AW180" s="253"/>
      <c r="AX180" s="274" t="s">
        <v>123</v>
      </c>
      <c r="AY180" s="276" t="s">
        <v>139</v>
      </c>
      <c r="AZ180" s="277"/>
      <c r="BA180" s="277"/>
      <c r="BB180" s="278"/>
      <c r="BC180" s="274" t="s">
        <v>123</v>
      </c>
      <c r="BD180" s="282" t="s">
        <v>139</v>
      </c>
      <c r="BE180" s="283"/>
      <c r="BF180" s="283"/>
      <c r="BG180" s="283"/>
      <c r="BH180" s="274" t="s">
        <v>123</v>
      </c>
      <c r="BI180" s="282" t="s">
        <v>139</v>
      </c>
      <c r="BJ180" s="283"/>
      <c r="BK180" s="283"/>
      <c r="BL180" s="283"/>
      <c r="BM180" s="283"/>
      <c r="BN180" s="274" t="s">
        <v>123</v>
      </c>
      <c r="BO180" s="282" t="s">
        <v>316</v>
      </c>
      <c r="BP180" s="283"/>
      <c r="BQ180" s="283"/>
      <c r="BR180" s="283"/>
      <c r="BS180" s="274" t="s">
        <v>123</v>
      </c>
      <c r="BT180" s="282" t="s">
        <v>316</v>
      </c>
      <c r="BU180" s="283"/>
      <c r="BV180" s="283"/>
      <c r="BW180" s="283"/>
      <c r="BX180" s="274" t="s">
        <v>123</v>
      </c>
    </row>
    <row r="181" spans="1:76" ht="18.75" customHeight="1" x14ac:dyDescent="0.25">
      <c r="A181" s="208"/>
      <c r="B181" s="286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75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75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75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75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75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5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5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75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75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75"/>
    </row>
    <row r="182" spans="1:76" ht="18" customHeight="1" x14ac:dyDescent="0.25">
      <c r="A182" s="287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56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57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58">AVERAGE(AH182:AL182)</f>
        <v>#DIV/0!</v>
      </c>
      <c r="AN182" s="135"/>
      <c r="AO182" s="135"/>
      <c r="AP182" s="135"/>
      <c r="AQ182" s="135"/>
      <c r="AR182" s="169" t="e">
        <f t="shared" ref="AR182:AR212" si="59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60">AVERAGE(AS182:AV182)</f>
        <v>#DIV/0!</v>
      </c>
      <c r="AY182" s="135"/>
      <c r="AZ182" s="135"/>
      <c r="BA182" s="135"/>
      <c r="BB182" s="135"/>
      <c r="BC182" s="169" t="e">
        <f t="shared" ref="BC182:BC212" si="61">AVERAGE(AY182:BB182)</f>
        <v>#DIV/0!</v>
      </c>
      <c r="BD182" s="135"/>
      <c r="BE182" s="135"/>
      <c r="BF182" s="135"/>
      <c r="BG182" s="135"/>
      <c r="BH182" s="169" t="e">
        <f t="shared" ref="BH182:BH212" si="62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63">AVERAGE(BI182:BM182)</f>
        <v>#DIV/0!</v>
      </c>
      <c r="BO182" s="135"/>
      <c r="BP182" s="135"/>
      <c r="BQ182" s="135"/>
      <c r="BR182" s="135"/>
      <c r="BS182" s="169" t="e">
        <f t="shared" ref="BS182:BS212" si="64">AVERAGE(BO182:BR182)</f>
        <v>#DIV/0!</v>
      </c>
      <c r="BT182" s="135"/>
      <c r="BU182" s="135"/>
      <c r="BV182" s="135"/>
      <c r="BW182" s="135"/>
      <c r="BX182" s="169" t="e">
        <f t="shared" ref="BX182:BX212" si="65">AVERAGE(BT182:BW182)</f>
        <v>#DIV/0!</v>
      </c>
    </row>
    <row r="183" spans="1:76" ht="18" customHeight="1" x14ac:dyDescent="0.25">
      <c r="A183" s="288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66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56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57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58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59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61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62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63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64"/>
        <v>5.29</v>
      </c>
      <c r="BT183" s="148">
        <v>5.6</v>
      </c>
      <c r="BU183" s="148"/>
      <c r="BV183" s="148"/>
      <c r="BW183" s="148"/>
      <c r="BX183" s="169">
        <f t="shared" si="65"/>
        <v>5.6</v>
      </c>
    </row>
    <row r="184" spans="1:76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67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68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69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66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56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57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58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59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61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62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63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64"/>
        <v>5.2249999999999996</v>
      </c>
      <c r="BT184" s="148">
        <v>5.7</v>
      </c>
      <c r="BU184" s="148"/>
      <c r="BV184" s="148"/>
      <c r="BW184" s="148"/>
      <c r="BX184" s="169">
        <f t="shared" si="65"/>
        <v>5.7</v>
      </c>
    </row>
    <row r="185" spans="1:76" ht="18" customHeight="1" x14ac:dyDescent="0.25">
      <c r="A185" s="287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66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56"/>
        <v>2.33</v>
      </c>
      <c r="AC185" s="135"/>
      <c r="AD185" s="135"/>
      <c r="AE185" s="135"/>
      <c r="AF185" s="135"/>
      <c r="AG185" s="238" t="e">
        <f t="shared" si="57"/>
        <v>#DIV/0!</v>
      </c>
      <c r="AH185" s="135"/>
      <c r="AI185" s="135"/>
      <c r="AJ185" s="135"/>
      <c r="AK185" s="135"/>
      <c r="AL185" s="135"/>
      <c r="AM185" s="238" t="e">
        <f t="shared" si="58"/>
        <v>#DIV/0!</v>
      </c>
      <c r="AN185" s="135"/>
      <c r="AO185" s="135"/>
      <c r="AP185" s="135"/>
      <c r="AQ185" s="135"/>
      <c r="AR185" s="238" t="e">
        <f t="shared" si="59"/>
        <v>#DIV/0!</v>
      </c>
      <c r="AS185" s="135"/>
      <c r="AT185" s="135"/>
      <c r="AU185" s="135"/>
      <c r="AV185" s="135"/>
      <c r="AW185" s="135"/>
      <c r="AX185" s="238" t="e">
        <f t="shared" si="60"/>
        <v>#DIV/0!</v>
      </c>
      <c r="AY185" s="135"/>
      <c r="AZ185" s="135"/>
      <c r="BA185" s="135"/>
      <c r="BB185" s="135"/>
      <c r="BC185" s="238" t="e">
        <f t="shared" si="61"/>
        <v>#DIV/0!</v>
      </c>
      <c r="BD185" s="135"/>
      <c r="BE185" s="135"/>
      <c r="BF185" s="135"/>
      <c r="BG185" s="135"/>
      <c r="BH185" s="238" t="e">
        <f t="shared" si="62"/>
        <v>#DIV/0!</v>
      </c>
      <c r="BI185" s="135"/>
      <c r="BJ185" s="135"/>
      <c r="BK185" s="135"/>
      <c r="BL185" s="135"/>
      <c r="BM185" s="135"/>
      <c r="BN185" s="238" t="e">
        <f t="shared" si="63"/>
        <v>#DIV/0!</v>
      </c>
      <c r="BO185" s="135"/>
      <c r="BP185" s="135"/>
      <c r="BQ185" s="135"/>
      <c r="BR185" s="135"/>
      <c r="BS185" s="238" t="e">
        <f t="shared" si="64"/>
        <v>#DIV/0!</v>
      </c>
      <c r="BT185" s="135"/>
      <c r="BU185" s="135"/>
      <c r="BV185" s="135"/>
      <c r="BW185" s="135"/>
      <c r="BX185" s="238" t="e">
        <f t="shared" si="65"/>
        <v>#DIV/0!</v>
      </c>
    </row>
    <row r="186" spans="1:76" ht="18" customHeight="1" x14ac:dyDescent="0.25">
      <c r="A186" s="288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67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68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66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56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57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58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59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60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61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62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63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64"/>
        <v>2.95</v>
      </c>
      <c r="BT186" s="148">
        <v>2.97</v>
      </c>
      <c r="BU186" s="148"/>
      <c r="BV186" s="148"/>
      <c r="BW186" s="148"/>
      <c r="BX186" s="169">
        <f t="shared" si="65"/>
        <v>2.97</v>
      </c>
    </row>
    <row r="187" spans="1:76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67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68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69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66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56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57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58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59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60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61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62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63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64"/>
        <v>3.4050000000000002</v>
      </c>
      <c r="BT187" s="148">
        <v>3.36</v>
      </c>
      <c r="BU187" s="148"/>
      <c r="BV187" s="148"/>
      <c r="BW187" s="148"/>
      <c r="BX187" s="169">
        <f t="shared" si="65"/>
        <v>3.36</v>
      </c>
    </row>
    <row r="188" spans="1:76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67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68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69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66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56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57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58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59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60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61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62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63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64"/>
        <v>18</v>
      </c>
      <c r="BT188" s="148">
        <v>17.399999999999999</v>
      </c>
      <c r="BU188" s="148"/>
      <c r="BV188" s="148"/>
      <c r="BW188" s="148"/>
      <c r="BX188" s="169">
        <f t="shared" si="65"/>
        <v>17.399999999999999</v>
      </c>
    </row>
    <row r="189" spans="1:76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67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68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69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66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56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57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58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59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60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61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62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63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64"/>
        <v>15.25</v>
      </c>
      <c r="BT189" s="148">
        <v>16.600000000000001</v>
      </c>
      <c r="BU189" s="148"/>
      <c r="BV189" s="148"/>
      <c r="BW189" s="148"/>
      <c r="BX189" s="169">
        <f t="shared" si="65"/>
        <v>16.600000000000001</v>
      </c>
    </row>
    <row r="190" spans="1:76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67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68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69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66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56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57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58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59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60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61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62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63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64"/>
        <v>12.3</v>
      </c>
      <c r="BT190" s="148">
        <v>11.8</v>
      </c>
      <c r="BU190" s="148"/>
      <c r="BV190" s="148"/>
      <c r="BW190" s="148"/>
      <c r="BX190" s="169">
        <f t="shared" si="65"/>
        <v>11.8</v>
      </c>
    </row>
    <row r="191" spans="1:76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67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68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69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66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56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57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58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59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60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61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62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63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64"/>
        <v>17.700000000000003</v>
      </c>
      <c r="BT191" s="148">
        <v>16.8</v>
      </c>
      <c r="BU191" s="148"/>
      <c r="BV191" s="148"/>
      <c r="BW191" s="148"/>
      <c r="BX191" s="169">
        <f t="shared" si="65"/>
        <v>16.8</v>
      </c>
    </row>
    <row r="192" spans="1:76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67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68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69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66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56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57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58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59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60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61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62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63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64"/>
        <v>14.875</v>
      </c>
      <c r="BT192" s="148">
        <v>15.1</v>
      </c>
      <c r="BU192" s="148"/>
      <c r="BV192" s="148"/>
      <c r="BW192" s="148"/>
      <c r="BX192" s="169">
        <f t="shared" si="65"/>
        <v>15.1</v>
      </c>
    </row>
    <row r="193" spans="1:76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67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68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69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66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56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57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58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59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60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61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62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63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64"/>
        <v>20.475000000000001</v>
      </c>
      <c r="BT193" s="148">
        <v>19.84</v>
      </c>
      <c r="BU193" s="148"/>
      <c r="BV193" s="148"/>
      <c r="BW193" s="148"/>
      <c r="BX193" s="169">
        <f t="shared" si="65"/>
        <v>19.84</v>
      </c>
    </row>
    <row r="194" spans="1:76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67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68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69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66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56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57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58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59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60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61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62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63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64"/>
        <v>92.775000000000006</v>
      </c>
      <c r="BT194" s="148">
        <v>93.2</v>
      </c>
      <c r="BU194" s="148"/>
      <c r="BV194" s="148"/>
      <c r="BW194" s="148"/>
      <c r="BX194" s="169">
        <f t="shared" si="65"/>
        <v>93.2</v>
      </c>
    </row>
    <row r="195" spans="1:76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67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68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69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66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56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57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58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59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60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61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62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63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64"/>
        <v>99.3</v>
      </c>
      <c r="BT195" s="148">
        <v>98.8</v>
      </c>
      <c r="BU195" s="148"/>
      <c r="BV195" s="148"/>
      <c r="BW195" s="148"/>
      <c r="BX195" s="169">
        <f t="shared" si="65"/>
        <v>98.8</v>
      </c>
    </row>
    <row r="196" spans="1:76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67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68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69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66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56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57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58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59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60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61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62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63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64"/>
        <v>6.8975</v>
      </c>
      <c r="BT196" s="148">
        <v>6.93</v>
      </c>
      <c r="BU196" s="148"/>
      <c r="BV196" s="148"/>
      <c r="BW196" s="148"/>
      <c r="BX196" s="169">
        <f t="shared" si="65"/>
        <v>6.93</v>
      </c>
    </row>
    <row r="197" spans="1:76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67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68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69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66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56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57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58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59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60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61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62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63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64"/>
        <v>37.200000000000003</v>
      </c>
      <c r="BT197" s="148">
        <v>11.8</v>
      </c>
      <c r="BU197" s="148"/>
      <c r="BV197" s="148"/>
      <c r="BW197" s="148"/>
      <c r="BX197" s="169">
        <f t="shared" si="65"/>
        <v>11.8</v>
      </c>
    </row>
    <row r="198" spans="1:76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67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68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69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66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56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57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58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59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60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61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62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63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64"/>
        <v>10.025</v>
      </c>
      <c r="BT198" s="148">
        <v>10</v>
      </c>
      <c r="BU198" s="148"/>
      <c r="BV198" s="148"/>
      <c r="BW198" s="148"/>
      <c r="BX198" s="169">
        <f t="shared" si="65"/>
        <v>10</v>
      </c>
    </row>
    <row r="199" spans="1:76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67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68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69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66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56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57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58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59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60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61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62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63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64"/>
        <v>51.8</v>
      </c>
      <c r="BT199" s="148">
        <v>52</v>
      </c>
      <c r="BU199" s="148"/>
      <c r="BV199" s="148"/>
      <c r="BW199" s="148"/>
      <c r="BX199" s="169">
        <f t="shared" si="65"/>
        <v>52</v>
      </c>
    </row>
    <row r="200" spans="1:76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67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68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69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66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56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57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58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59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60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61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62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63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64"/>
        <v>56.625</v>
      </c>
      <c r="BT200" s="148">
        <v>59</v>
      </c>
      <c r="BU200" s="148"/>
      <c r="BV200" s="148"/>
      <c r="BW200" s="148"/>
      <c r="BX200" s="169">
        <f t="shared" si="65"/>
        <v>59</v>
      </c>
    </row>
    <row r="201" spans="1:76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67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68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69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66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56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57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58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59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60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61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62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63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64"/>
        <v>5.1449999999999996</v>
      </c>
      <c r="BT201" s="148">
        <v>5.08</v>
      </c>
      <c r="BU201" s="148"/>
      <c r="BV201" s="148"/>
      <c r="BW201" s="148"/>
      <c r="BX201" s="169">
        <f t="shared" si="65"/>
        <v>5.08</v>
      </c>
    </row>
    <row r="202" spans="1:76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67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68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69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66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56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57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58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59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60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61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62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63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64"/>
        <v>4.3250000000000002</v>
      </c>
      <c r="BT202" s="148">
        <v>4.26</v>
      </c>
      <c r="BU202" s="148"/>
      <c r="BV202" s="148"/>
      <c r="BW202" s="148"/>
      <c r="BX202" s="169">
        <f t="shared" si="65"/>
        <v>4.26</v>
      </c>
    </row>
    <row r="203" spans="1:76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67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68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69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66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56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57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58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59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60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61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62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63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64"/>
        <v>4.3</v>
      </c>
      <c r="BT203" s="148">
        <v>4.3</v>
      </c>
      <c r="BU203" s="148"/>
      <c r="BV203" s="148"/>
      <c r="BW203" s="148"/>
      <c r="BX203" s="169">
        <f t="shared" si="65"/>
        <v>4.3</v>
      </c>
    </row>
    <row r="204" spans="1:76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67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68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69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66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56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57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58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59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60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61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62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63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64"/>
        <v>21.849999999999998</v>
      </c>
      <c r="BT204" s="148">
        <v>19.8</v>
      </c>
      <c r="BU204" s="148"/>
      <c r="BV204" s="148"/>
      <c r="BW204" s="148"/>
      <c r="BX204" s="169">
        <f t="shared" si="65"/>
        <v>19.8</v>
      </c>
    </row>
    <row r="205" spans="1:76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67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68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69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66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56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57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58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59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60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61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62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63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64"/>
        <v>19.875</v>
      </c>
      <c r="BT205" s="148">
        <v>20</v>
      </c>
      <c r="BU205" s="148"/>
      <c r="BV205" s="148"/>
      <c r="BW205" s="148"/>
      <c r="BX205" s="169">
        <f t="shared" si="65"/>
        <v>20</v>
      </c>
    </row>
    <row r="206" spans="1:76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67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68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69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66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56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57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58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59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60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61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62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63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64"/>
        <v>17.765000000000001</v>
      </c>
      <c r="BT206" s="148">
        <v>17.399999999999999</v>
      </c>
      <c r="BU206" s="148"/>
      <c r="BV206" s="148"/>
      <c r="BW206" s="148"/>
      <c r="BX206" s="169">
        <f t="shared" si="65"/>
        <v>17.399999999999999</v>
      </c>
    </row>
    <row r="207" spans="1:76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67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68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69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66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56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57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58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59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60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61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62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63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64"/>
        <v>4.2</v>
      </c>
      <c r="BT207" s="148">
        <v>4.2</v>
      </c>
      <c r="BU207" s="148"/>
      <c r="BV207" s="148"/>
      <c r="BW207" s="148"/>
      <c r="BX207" s="169">
        <f t="shared" si="65"/>
        <v>4.2</v>
      </c>
    </row>
    <row r="208" spans="1:76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67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68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69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66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56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57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58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59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60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61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62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63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64"/>
        <v>3.1750000000000003</v>
      </c>
      <c r="BT208" s="148">
        <v>3.1</v>
      </c>
      <c r="BU208" s="148"/>
      <c r="BV208" s="148"/>
      <c r="BW208" s="148"/>
      <c r="BX208" s="169">
        <f t="shared" si="65"/>
        <v>3.1</v>
      </c>
    </row>
    <row r="209" spans="1:76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67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68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69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66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56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57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58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59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60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61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62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63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64"/>
        <v>38.599999999999994</v>
      </c>
      <c r="BT209" s="148">
        <v>38.799999999999997</v>
      </c>
      <c r="BU209" s="148"/>
      <c r="BV209" s="148"/>
      <c r="BW209" s="148"/>
      <c r="BX209" s="169">
        <f t="shared" si="65"/>
        <v>38.799999999999997</v>
      </c>
    </row>
    <row r="210" spans="1:76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67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68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69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66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56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57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58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59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60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61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62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63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64"/>
        <v>6.92</v>
      </c>
      <c r="BT210" s="148">
        <v>6.92</v>
      </c>
      <c r="BU210" s="148"/>
      <c r="BV210" s="148"/>
      <c r="BW210" s="148"/>
      <c r="BX210" s="169">
        <f t="shared" si="65"/>
        <v>6.92</v>
      </c>
    </row>
    <row r="211" spans="1:76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67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68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69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66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56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57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58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59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60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61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62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63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64"/>
        <v>10.4</v>
      </c>
      <c r="BT211" s="148">
        <v>10.38</v>
      </c>
      <c r="BU211" s="148"/>
      <c r="BV211" s="148"/>
      <c r="BW211" s="148"/>
      <c r="BX211" s="169">
        <f t="shared" si="65"/>
        <v>10.38</v>
      </c>
    </row>
    <row r="212" spans="1:76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67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68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69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66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56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57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58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59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60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61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62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63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64"/>
        <v>10.93</v>
      </c>
      <c r="BT212" s="148">
        <v>10.88</v>
      </c>
      <c r="BU212" s="148"/>
      <c r="BV212" s="148"/>
      <c r="BW212" s="148"/>
      <c r="BX212" s="169">
        <f t="shared" si="65"/>
        <v>10.88</v>
      </c>
    </row>
    <row r="213" spans="1:76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</row>
    <row r="214" spans="1:76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67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68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69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66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/>
      <c r="BV214" s="270"/>
      <c r="BW214" s="270"/>
      <c r="BX214" s="169">
        <f>AVERAGE(BT214:BW214)</f>
        <v>10.9</v>
      </c>
    </row>
    <row r="215" spans="1:76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67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68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69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66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/>
      <c r="BV215" s="148"/>
      <c r="BW215" s="148"/>
      <c r="BX215" s="169">
        <f>AVERAGE(BT215:BW215)</f>
        <v>10.95</v>
      </c>
    </row>
    <row r="216" spans="1:76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76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76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76" ht="18" x14ac:dyDescent="0.25">
      <c r="A219" s="292" t="s">
        <v>45</v>
      </c>
      <c r="B219" s="292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359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</row>
    <row r="220" spans="1:76" ht="18" customHeight="1" x14ac:dyDescent="0.25">
      <c r="A220" s="206"/>
      <c r="B220" s="284"/>
      <c r="C220" s="289" t="s">
        <v>155</v>
      </c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1"/>
      <c r="BM220" s="289"/>
      <c r="BN220" s="290"/>
      <c r="BO220" s="290"/>
      <c r="BP220" s="290"/>
      <c r="BQ220" s="290"/>
      <c r="BR220" s="290"/>
      <c r="BS220" s="290"/>
      <c r="BT220" s="290"/>
      <c r="BU220" s="290"/>
      <c r="BV220" s="290"/>
      <c r="BW220" s="290"/>
      <c r="BX220" s="290"/>
    </row>
    <row r="221" spans="1:76" ht="18.75" customHeight="1" x14ac:dyDescent="0.3">
      <c r="A221" s="218"/>
      <c r="B221" s="285"/>
      <c r="C221" s="279" t="s">
        <v>139</v>
      </c>
      <c r="D221" s="280"/>
      <c r="E221" s="280"/>
      <c r="F221" s="281"/>
      <c r="G221" s="274" t="s">
        <v>123</v>
      </c>
      <c r="H221" s="276" t="s">
        <v>139</v>
      </c>
      <c r="I221" s="277"/>
      <c r="J221" s="277"/>
      <c r="K221" s="278"/>
      <c r="L221" s="274" t="s">
        <v>123</v>
      </c>
      <c r="M221" s="276" t="s">
        <v>139</v>
      </c>
      <c r="N221" s="277"/>
      <c r="O221" s="277"/>
      <c r="P221" s="278"/>
      <c r="Q221" s="274" t="s">
        <v>123</v>
      </c>
      <c r="R221" s="279" t="s">
        <v>139</v>
      </c>
      <c r="S221" s="280"/>
      <c r="T221" s="280"/>
      <c r="U221" s="280"/>
      <c r="V221" s="281"/>
      <c r="W221" s="274" t="s">
        <v>123</v>
      </c>
      <c r="X221" s="279" t="s">
        <v>139</v>
      </c>
      <c r="Y221" s="280"/>
      <c r="Z221" s="280"/>
      <c r="AA221" s="281"/>
      <c r="AB221" s="274" t="s">
        <v>123</v>
      </c>
      <c r="AC221" s="276" t="s">
        <v>139</v>
      </c>
      <c r="AD221" s="277"/>
      <c r="AE221" s="277"/>
      <c r="AF221" s="278"/>
      <c r="AG221" s="274" t="s">
        <v>123</v>
      </c>
      <c r="AH221" s="276" t="s">
        <v>139</v>
      </c>
      <c r="AI221" s="277"/>
      <c r="AJ221" s="277"/>
      <c r="AK221" s="277"/>
      <c r="AL221" s="278"/>
      <c r="AM221" s="274" t="s">
        <v>123</v>
      </c>
      <c r="AN221" s="276" t="s">
        <v>139</v>
      </c>
      <c r="AO221" s="277"/>
      <c r="AP221" s="277"/>
      <c r="AQ221" s="278"/>
      <c r="AR221" s="274" t="s">
        <v>123</v>
      </c>
      <c r="AS221" s="276" t="s">
        <v>139</v>
      </c>
      <c r="AT221" s="277"/>
      <c r="AU221" s="277"/>
      <c r="AV221" s="277"/>
      <c r="AW221" s="253"/>
      <c r="AX221" s="274" t="s">
        <v>123</v>
      </c>
      <c r="AY221" s="276" t="s">
        <v>139</v>
      </c>
      <c r="AZ221" s="277"/>
      <c r="BA221" s="277"/>
      <c r="BB221" s="278"/>
      <c r="BC221" s="274" t="s">
        <v>123</v>
      </c>
      <c r="BD221" s="282" t="s">
        <v>139</v>
      </c>
      <c r="BE221" s="283"/>
      <c r="BF221" s="283"/>
      <c r="BG221" s="283"/>
      <c r="BH221" s="274" t="s">
        <v>123</v>
      </c>
      <c r="BI221" s="282" t="s">
        <v>139</v>
      </c>
      <c r="BJ221" s="283"/>
      <c r="BK221" s="283"/>
      <c r="BL221" s="283"/>
      <c r="BM221" s="283"/>
      <c r="BN221" s="274" t="s">
        <v>123</v>
      </c>
      <c r="BO221" s="282" t="s">
        <v>316</v>
      </c>
      <c r="BP221" s="283"/>
      <c r="BQ221" s="283"/>
      <c r="BR221" s="283"/>
      <c r="BS221" s="274" t="s">
        <v>123</v>
      </c>
      <c r="BT221" s="282" t="s">
        <v>316</v>
      </c>
      <c r="BU221" s="283"/>
      <c r="BV221" s="283"/>
      <c r="BW221" s="283"/>
      <c r="BX221" s="274" t="s">
        <v>123</v>
      </c>
    </row>
    <row r="222" spans="1:76" ht="18.75" customHeight="1" x14ac:dyDescent="0.25">
      <c r="A222" s="208"/>
      <c r="B222" s="286"/>
      <c r="C222" s="144" t="s">
        <v>156</v>
      </c>
      <c r="D222" s="144" t="s">
        <v>156</v>
      </c>
      <c r="E222" s="144" t="s">
        <v>156</v>
      </c>
      <c r="F222" s="144" t="s">
        <v>156</v>
      </c>
      <c r="G222" s="275"/>
      <c r="H222" s="144" t="s">
        <v>156</v>
      </c>
      <c r="I222" s="144" t="s">
        <v>156</v>
      </c>
      <c r="J222" s="144" t="s">
        <v>156</v>
      </c>
      <c r="K222" s="144" t="s">
        <v>156</v>
      </c>
      <c r="L222" s="275"/>
      <c r="M222" s="144" t="s">
        <v>156</v>
      </c>
      <c r="N222" s="144" t="s">
        <v>156</v>
      </c>
      <c r="O222" s="144" t="s">
        <v>156</v>
      </c>
      <c r="P222" s="144" t="s">
        <v>156</v>
      </c>
      <c r="Q222" s="275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75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75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5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5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75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75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75"/>
    </row>
    <row r="223" spans="1:76" ht="18" customHeight="1" x14ac:dyDescent="0.25">
      <c r="A223" s="287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70">AVERAGE(X223:AA223)</f>
        <v>#DIV/0!</v>
      </c>
      <c r="AC223" s="144"/>
      <c r="AD223" s="144"/>
      <c r="AE223" s="144"/>
      <c r="AF223" s="144"/>
      <c r="AG223" s="238" t="e">
        <f t="shared" ref="AG223:AG256" si="71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72">AVERAGE(AH223:AL223)</f>
        <v>#DIV/0!</v>
      </c>
      <c r="AN223" s="144"/>
      <c r="AO223" s="144"/>
      <c r="AP223" s="144"/>
      <c r="AQ223" s="144"/>
      <c r="AR223" s="238" t="e">
        <f t="shared" ref="AR223:AR256" si="73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74">AVERAGE(AS223:AV223)</f>
        <v>#DIV/0!</v>
      </c>
      <c r="AY223" s="144"/>
      <c r="AZ223" s="144"/>
      <c r="BA223" s="144"/>
      <c r="BB223" s="144"/>
      <c r="BC223" s="238" t="e">
        <f t="shared" ref="BC223:BC256" si="75">AVERAGE(AY223:BB223)</f>
        <v>#DIV/0!</v>
      </c>
      <c r="BD223" s="144"/>
      <c r="BE223" s="144"/>
      <c r="BF223" s="144"/>
      <c r="BG223" s="144"/>
      <c r="BH223" s="238" t="e">
        <f t="shared" ref="BH223:BH256" si="76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77">AVERAGE(BI223:BM223)</f>
        <v>#DIV/0!</v>
      </c>
      <c r="BO223" s="144"/>
      <c r="BP223" s="144"/>
      <c r="BQ223" s="144"/>
      <c r="BR223" s="144"/>
      <c r="BS223" s="238" t="e">
        <f t="shared" ref="BS223:BS256" si="78">AVERAGE(BO223:BR223)</f>
        <v>#DIV/0!</v>
      </c>
      <c r="BT223" s="144"/>
      <c r="BU223" s="144"/>
      <c r="BV223" s="144"/>
      <c r="BW223" s="144"/>
      <c r="BX223" s="238" t="e">
        <f t="shared" ref="BX223:BX256" si="79">AVERAGE(BT223:BW223)</f>
        <v>#DIV/0!</v>
      </c>
    </row>
    <row r="224" spans="1:76" ht="18" customHeight="1" x14ac:dyDescent="0.25">
      <c r="A224" s="288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70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71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72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73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74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75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76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77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78"/>
        <v>5.85</v>
      </c>
      <c r="BT224" s="148">
        <v>6</v>
      </c>
      <c r="BU224" s="148"/>
      <c r="BV224" s="148"/>
      <c r="BW224" s="148"/>
      <c r="BX224" s="169">
        <f t="shared" si="79"/>
        <v>6</v>
      </c>
    </row>
    <row r="225" spans="1:76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70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71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72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73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74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75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76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77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78"/>
        <v>5</v>
      </c>
      <c r="BT225" s="148">
        <v>5</v>
      </c>
      <c r="BU225" s="148"/>
      <c r="BV225" s="148"/>
      <c r="BW225" s="148"/>
      <c r="BX225" s="169">
        <f t="shared" si="79"/>
        <v>5</v>
      </c>
    </row>
    <row r="226" spans="1:76" ht="18" customHeight="1" x14ac:dyDescent="0.25">
      <c r="A226" s="287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70"/>
        <v>#DIV/0!</v>
      </c>
      <c r="AC226" s="135"/>
      <c r="AD226" s="135"/>
      <c r="AE226" s="135"/>
      <c r="AF226" s="135"/>
      <c r="AG226" s="238" t="e">
        <f t="shared" si="71"/>
        <v>#DIV/0!</v>
      </c>
      <c r="AH226" s="135"/>
      <c r="AI226" s="135"/>
      <c r="AJ226" s="135"/>
      <c r="AK226" s="135"/>
      <c r="AL226" s="135"/>
      <c r="AM226" s="238" t="e">
        <f t="shared" si="72"/>
        <v>#DIV/0!</v>
      </c>
      <c r="AN226" s="135"/>
      <c r="AO226" s="135"/>
      <c r="AP226" s="135"/>
      <c r="AQ226" s="135"/>
      <c r="AR226" s="238" t="e">
        <f t="shared" si="73"/>
        <v>#DIV/0!</v>
      </c>
      <c r="AS226" s="135"/>
      <c r="AT226" s="135"/>
      <c r="AU226" s="135"/>
      <c r="AV226" s="135"/>
      <c r="AW226" s="135"/>
      <c r="AX226" s="238" t="e">
        <f t="shared" si="74"/>
        <v>#DIV/0!</v>
      </c>
      <c r="AY226" s="135"/>
      <c r="AZ226" s="135"/>
      <c r="BA226" s="135"/>
      <c r="BB226" s="135"/>
      <c r="BC226" s="238" t="e">
        <f t="shared" si="75"/>
        <v>#DIV/0!</v>
      </c>
      <c r="BD226" s="135"/>
      <c r="BE226" s="135"/>
      <c r="BF226" s="135"/>
      <c r="BG226" s="135"/>
      <c r="BH226" s="238" t="e">
        <f t="shared" si="76"/>
        <v>#DIV/0!</v>
      </c>
      <c r="BI226" s="135"/>
      <c r="BJ226" s="135"/>
      <c r="BK226" s="135"/>
      <c r="BL226" s="135"/>
      <c r="BM226" s="135"/>
      <c r="BN226" s="238" t="e">
        <f t="shared" si="77"/>
        <v>#DIV/0!</v>
      </c>
      <c r="BO226" s="135"/>
      <c r="BP226" s="135"/>
      <c r="BQ226" s="135"/>
      <c r="BR226" s="135"/>
      <c r="BS226" s="238" t="e">
        <f t="shared" si="78"/>
        <v>#DIV/0!</v>
      </c>
      <c r="BT226" s="135"/>
      <c r="BU226" s="135"/>
      <c r="BV226" s="135"/>
      <c r="BW226" s="135"/>
      <c r="BX226" s="238" t="e">
        <f t="shared" si="79"/>
        <v>#DIV/0!</v>
      </c>
    </row>
    <row r="227" spans="1:76" ht="18" customHeight="1" x14ac:dyDescent="0.25">
      <c r="A227" s="288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70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71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72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73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74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75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76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77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78"/>
        <v>3.38</v>
      </c>
      <c r="BT227" s="148">
        <v>3.8</v>
      </c>
      <c r="BU227" s="148"/>
      <c r="BV227" s="148"/>
      <c r="BW227" s="148"/>
      <c r="BX227" s="169">
        <f t="shared" si="79"/>
        <v>3.8</v>
      </c>
    </row>
    <row r="228" spans="1:76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70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71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72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73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74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75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76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77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78"/>
        <v>4.2</v>
      </c>
      <c r="BT228" s="148">
        <v>4.2</v>
      </c>
      <c r="BU228" s="148"/>
      <c r="BV228" s="148"/>
      <c r="BW228" s="148"/>
      <c r="BX228" s="169">
        <f t="shared" si="79"/>
        <v>4.2</v>
      </c>
    </row>
    <row r="229" spans="1:76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70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71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72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73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74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75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76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77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78"/>
        <v>26.5</v>
      </c>
      <c r="BT229" s="148">
        <v>22</v>
      </c>
      <c r="BU229" s="148"/>
      <c r="BV229" s="148"/>
      <c r="BW229" s="148"/>
      <c r="BX229" s="169">
        <f t="shared" si="79"/>
        <v>22</v>
      </c>
    </row>
    <row r="230" spans="1:76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70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71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72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73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74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75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76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77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78"/>
        <v>23.45</v>
      </c>
      <c r="BT230" s="148">
        <v>18.8</v>
      </c>
      <c r="BU230" s="148"/>
      <c r="BV230" s="148"/>
      <c r="BW230" s="148"/>
      <c r="BX230" s="169">
        <f t="shared" si="79"/>
        <v>18.8</v>
      </c>
    </row>
    <row r="231" spans="1:76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70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71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72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73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74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75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76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77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78"/>
        <v>13.4</v>
      </c>
      <c r="BT231" s="148">
        <v>13.4</v>
      </c>
      <c r="BU231" s="148"/>
      <c r="BV231" s="148"/>
      <c r="BW231" s="148"/>
      <c r="BX231" s="169">
        <f t="shared" si="79"/>
        <v>13.4</v>
      </c>
    </row>
    <row r="232" spans="1:76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70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71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72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73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74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75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76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77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78"/>
        <v>12.4</v>
      </c>
      <c r="BT232" s="148">
        <v>12.4</v>
      </c>
      <c r="BU232" s="148"/>
      <c r="BV232" s="148"/>
      <c r="BW232" s="148"/>
      <c r="BX232" s="169">
        <f t="shared" si="79"/>
        <v>12.4</v>
      </c>
    </row>
    <row r="233" spans="1:76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70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71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72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73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74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75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76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77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78"/>
        <v>16.425000000000001</v>
      </c>
      <c r="BT233" s="148">
        <v>16.8</v>
      </c>
      <c r="BU233" s="148"/>
      <c r="BV233" s="148"/>
      <c r="BW233" s="148"/>
      <c r="BX233" s="169">
        <f t="shared" si="79"/>
        <v>16.8</v>
      </c>
    </row>
    <row r="234" spans="1:76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70"/>
        <v>#DIV/0!</v>
      </c>
      <c r="AC234" s="135"/>
      <c r="AD234" s="135"/>
      <c r="AE234" s="135"/>
      <c r="AF234" s="135"/>
      <c r="AG234" s="238" t="e">
        <f t="shared" si="71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72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73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74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75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76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77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78"/>
        <v>15.675000000000001</v>
      </c>
      <c r="BT234" s="148">
        <v>15.3</v>
      </c>
      <c r="BU234" s="148"/>
      <c r="BV234" s="148"/>
      <c r="BW234" s="148"/>
      <c r="BX234" s="169">
        <f t="shared" si="79"/>
        <v>15.3</v>
      </c>
    </row>
    <row r="235" spans="1:76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70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71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72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73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74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75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76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77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78"/>
        <v>93.4</v>
      </c>
      <c r="BT235" s="148">
        <v>93.4</v>
      </c>
      <c r="BU235" s="148"/>
      <c r="BV235" s="148"/>
      <c r="BW235" s="148"/>
      <c r="BX235" s="169">
        <f t="shared" si="79"/>
        <v>93.4</v>
      </c>
    </row>
    <row r="236" spans="1:76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70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71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72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73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74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75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76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77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78"/>
        <v>98</v>
      </c>
      <c r="BT236" s="148">
        <v>98</v>
      </c>
      <c r="BU236" s="148"/>
      <c r="BV236" s="148"/>
      <c r="BW236" s="148"/>
      <c r="BX236" s="169">
        <f t="shared" si="79"/>
        <v>98</v>
      </c>
    </row>
    <row r="237" spans="1:76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70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71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72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73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74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75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76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77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78"/>
        <v>7</v>
      </c>
      <c r="BT237" s="148">
        <v>7</v>
      </c>
      <c r="BU237" s="148"/>
      <c r="BV237" s="148"/>
      <c r="BW237" s="148"/>
      <c r="BX237" s="169">
        <f t="shared" si="79"/>
        <v>7</v>
      </c>
    </row>
    <row r="238" spans="1:76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70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71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72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73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74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75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76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77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78"/>
        <v>13</v>
      </c>
      <c r="BT238" s="148">
        <v>13</v>
      </c>
      <c r="BU238" s="148"/>
      <c r="BV238" s="148"/>
      <c r="BW238" s="148"/>
      <c r="BX238" s="169">
        <f t="shared" si="79"/>
        <v>13</v>
      </c>
    </row>
    <row r="239" spans="1:76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70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71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72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73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74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75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76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77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78"/>
        <v>10</v>
      </c>
      <c r="BT239" s="148">
        <v>11</v>
      </c>
      <c r="BU239" s="148"/>
      <c r="BV239" s="148"/>
      <c r="BW239" s="148"/>
      <c r="BX239" s="169">
        <f t="shared" si="79"/>
        <v>11</v>
      </c>
    </row>
    <row r="240" spans="1:76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70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71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72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73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74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75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76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77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78"/>
        <v>72</v>
      </c>
      <c r="BT240" s="148">
        <v>82</v>
      </c>
      <c r="BU240" s="148"/>
      <c r="BV240" s="148"/>
      <c r="BW240" s="148"/>
      <c r="BX240" s="169">
        <f t="shared" si="79"/>
        <v>82</v>
      </c>
    </row>
    <row r="241" spans="1:76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70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71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72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73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74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75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76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77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78"/>
        <v>116</v>
      </c>
      <c r="BT241" s="148">
        <v>116</v>
      </c>
      <c r="BU241" s="148"/>
      <c r="BV241" s="148"/>
      <c r="BW241" s="148"/>
      <c r="BX241" s="169">
        <f t="shared" si="79"/>
        <v>116</v>
      </c>
    </row>
    <row r="242" spans="1:76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70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71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72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73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74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75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76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77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78"/>
        <v>5.0175000000000001</v>
      </c>
      <c r="BT242" s="148">
        <v>5.0199999999999996</v>
      </c>
      <c r="BU242" s="148"/>
      <c r="BV242" s="148"/>
      <c r="BW242" s="148"/>
      <c r="BX242" s="169">
        <f t="shared" si="79"/>
        <v>5.0199999999999996</v>
      </c>
    </row>
    <row r="243" spans="1:76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70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71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72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73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74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75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76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77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78"/>
        <v>4.22</v>
      </c>
      <c r="BT243" s="148">
        <v>4.22</v>
      </c>
      <c r="BU243" s="148"/>
      <c r="BV243" s="148"/>
      <c r="BW243" s="148"/>
      <c r="BX243" s="169">
        <f t="shared" si="79"/>
        <v>4.22</v>
      </c>
    </row>
    <row r="244" spans="1:76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70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71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72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73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74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75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76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77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78"/>
        <v>3.5</v>
      </c>
      <c r="BT244" s="148">
        <v>3.5</v>
      </c>
      <c r="BU244" s="148"/>
      <c r="BV244" s="148"/>
      <c r="BW244" s="148"/>
      <c r="BX244" s="169">
        <f t="shared" si="79"/>
        <v>3.5</v>
      </c>
    </row>
    <row r="245" spans="1:76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70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71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72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73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74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75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76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77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78"/>
        <v>8.6</v>
      </c>
      <c r="BT245" s="148">
        <v>9</v>
      </c>
      <c r="BU245" s="148"/>
      <c r="BV245" s="148"/>
      <c r="BW245" s="148"/>
      <c r="BX245" s="169">
        <f t="shared" si="79"/>
        <v>9</v>
      </c>
    </row>
    <row r="246" spans="1:76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70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71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72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73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74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75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76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77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78"/>
        <v>21.2</v>
      </c>
      <c r="BT246" s="148">
        <v>21.2</v>
      </c>
      <c r="BU246" s="148"/>
      <c r="BV246" s="148"/>
      <c r="BW246" s="148"/>
      <c r="BX246" s="169">
        <f t="shared" si="79"/>
        <v>21.2</v>
      </c>
    </row>
    <row r="247" spans="1:76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70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71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72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73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74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75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76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77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78"/>
        <v>18</v>
      </c>
      <c r="BT247" s="148">
        <v>18.600000000000001</v>
      </c>
      <c r="BU247" s="148"/>
      <c r="BV247" s="148"/>
      <c r="BW247" s="148"/>
      <c r="BX247" s="169">
        <f t="shared" si="79"/>
        <v>18.600000000000001</v>
      </c>
    </row>
    <row r="248" spans="1:76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70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71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72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73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74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75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76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77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78"/>
        <v>8.6</v>
      </c>
      <c r="BT248" s="148">
        <v>8.6</v>
      </c>
      <c r="BU248" s="148"/>
      <c r="BV248" s="148"/>
      <c r="BW248" s="148"/>
      <c r="BX248" s="169">
        <f t="shared" si="79"/>
        <v>8.6</v>
      </c>
    </row>
    <row r="249" spans="1:76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70"/>
        <v>#DIV/0!</v>
      </c>
      <c r="AC249" s="135"/>
      <c r="AD249" s="135"/>
      <c r="AE249" s="135"/>
      <c r="AF249" s="135"/>
      <c r="AG249" s="238" t="e">
        <f t="shared" si="71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72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73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74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75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76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77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78"/>
        <v>8.8000000000000007</v>
      </c>
      <c r="BT249" s="148">
        <v>8.8000000000000007</v>
      </c>
      <c r="BU249" s="148"/>
      <c r="BV249" s="148"/>
      <c r="BW249" s="148"/>
      <c r="BX249" s="169">
        <f t="shared" si="79"/>
        <v>8.8000000000000007</v>
      </c>
    </row>
    <row r="250" spans="1:76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70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71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72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73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74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75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76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77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78"/>
        <v>54</v>
      </c>
      <c r="BT250" s="148">
        <v>54</v>
      </c>
      <c r="BU250" s="148"/>
      <c r="BV250" s="148"/>
      <c r="BW250" s="148"/>
      <c r="BX250" s="169">
        <f t="shared" si="79"/>
        <v>54</v>
      </c>
    </row>
    <row r="251" spans="1:76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70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71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72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73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74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75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76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77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78"/>
        <v>7</v>
      </c>
      <c r="BT251" s="148">
        <v>7</v>
      </c>
      <c r="BU251" s="148"/>
      <c r="BV251" s="148"/>
      <c r="BW251" s="148"/>
      <c r="BX251" s="169">
        <f t="shared" si="79"/>
        <v>7</v>
      </c>
    </row>
    <row r="252" spans="1:76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70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71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72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73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74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75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76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77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78"/>
        <v>11.6</v>
      </c>
      <c r="BT252" s="148">
        <v>11.6</v>
      </c>
      <c r="BU252" s="148"/>
      <c r="BV252" s="148"/>
      <c r="BW252" s="148"/>
      <c r="BX252" s="169">
        <f t="shared" si="79"/>
        <v>11.6</v>
      </c>
    </row>
    <row r="253" spans="1:76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70"/>
        <v>#DIV/0!</v>
      </c>
      <c r="AC253" s="135"/>
      <c r="AD253" s="135"/>
      <c r="AE253" s="135"/>
      <c r="AF253" s="135"/>
      <c r="AG253" s="238" t="e">
        <f t="shared" si="71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72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73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74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75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76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77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78"/>
        <v>10.6</v>
      </c>
      <c r="BT253" s="148">
        <v>10.6</v>
      </c>
      <c r="BU253" s="148"/>
      <c r="BV253" s="148"/>
      <c r="BW253" s="148"/>
      <c r="BX253" s="169">
        <f t="shared" si="79"/>
        <v>10.6</v>
      </c>
    </row>
    <row r="254" spans="1:76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70"/>
        <v>#DIV/0!</v>
      </c>
      <c r="AC254" s="146"/>
      <c r="AD254" s="146"/>
      <c r="AE254" s="135"/>
      <c r="AF254" s="135"/>
      <c r="AG254" s="238" t="e">
        <f t="shared" si="71"/>
        <v>#DIV/0!</v>
      </c>
      <c r="AH254" s="146"/>
      <c r="AI254" s="146"/>
      <c r="AJ254" s="146"/>
      <c r="AK254" s="135"/>
      <c r="AL254" s="135"/>
      <c r="AM254" s="238" t="e">
        <f t="shared" si="72"/>
        <v>#DIV/0!</v>
      </c>
      <c r="AN254" s="146"/>
      <c r="AO254" s="146"/>
      <c r="AP254" s="146"/>
      <c r="AQ254" s="135"/>
      <c r="AR254" s="238" t="e">
        <f t="shared" si="73"/>
        <v>#DIV/0!</v>
      </c>
      <c r="AS254" s="146"/>
      <c r="AT254" s="146"/>
      <c r="AU254" s="146"/>
      <c r="AV254" s="135"/>
      <c r="AW254" s="135"/>
      <c r="AX254" s="238" t="e">
        <f t="shared" si="74"/>
        <v>#DIV/0!</v>
      </c>
      <c r="AY254" s="146"/>
      <c r="AZ254" s="146"/>
      <c r="BA254" s="146"/>
      <c r="BB254" s="146"/>
      <c r="BC254" s="238" t="e">
        <f t="shared" si="75"/>
        <v>#DIV/0!</v>
      </c>
      <c r="BD254" s="146"/>
      <c r="BE254" s="146"/>
      <c r="BF254" s="146"/>
      <c r="BG254" s="146"/>
      <c r="BH254" s="238" t="e">
        <f t="shared" si="76"/>
        <v>#DIV/0!</v>
      </c>
      <c r="BI254" s="146"/>
      <c r="BJ254" s="146"/>
      <c r="BK254" s="146"/>
      <c r="BL254" s="146"/>
      <c r="BM254" s="146"/>
      <c r="BN254" s="238" t="e">
        <f t="shared" si="77"/>
        <v>#DIV/0!</v>
      </c>
      <c r="BO254" s="271"/>
      <c r="BP254" s="271"/>
      <c r="BQ254" s="271"/>
      <c r="BR254" s="271"/>
      <c r="BS254" s="238" t="e">
        <f t="shared" si="78"/>
        <v>#DIV/0!</v>
      </c>
      <c r="BT254" s="271"/>
      <c r="BU254" s="271"/>
      <c r="BV254" s="271"/>
      <c r="BW254" s="271"/>
      <c r="BX254" s="238" t="e">
        <f t="shared" si="79"/>
        <v>#DIV/0!</v>
      </c>
    </row>
    <row r="255" spans="1:76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70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71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72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73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74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75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76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77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78"/>
        <v>10.87</v>
      </c>
      <c r="BT255" s="270">
        <v>10.87</v>
      </c>
      <c r="BU255" s="270"/>
      <c r="BV255" s="270"/>
      <c r="BW255" s="270"/>
      <c r="BX255" s="169">
        <f t="shared" si="79"/>
        <v>10.87</v>
      </c>
    </row>
    <row r="256" spans="1:76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70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71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72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73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74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75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76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77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78"/>
        <v>10.93</v>
      </c>
      <c r="BT256" s="148">
        <v>10.93</v>
      </c>
      <c r="BU256" s="148"/>
      <c r="BV256" s="148"/>
      <c r="BW256" s="148"/>
      <c r="BX256" s="169">
        <f t="shared" si="79"/>
        <v>10.93</v>
      </c>
    </row>
    <row r="257" spans="1:76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76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76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76" ht="18" x14ac:dyDescent="0.25">
      <c r="A260" s="292" t="s">
        <v>45</v>
      </c>
      <c r="B260" s="292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</row>
    <row r="261" spans="1:76" ht="18" customHeight="1" x14ac:dyDescent="0.25">
      <c r="A261" s="206"/>
      <c r="B261" s="284"/>
      <c r="C261" s="289" t="s">
        <v>31</v>
      </c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1"/>
      <c r="BM261" s="289"/>
      <c r="BN261" s="290"/>
      <c r="BO261" s="290"/>
      <c r="BP261" s="290"/>
      <c r="BQ261" s="290"/>
      <c r="BR261" s="290"/>
      <c r="BS261" s="290"/>
      <c r="BT261" s="290"/>
      <c r="BU261" s="290"/>
      <c r="BV261" s="290"/>
      <c r="BW261" s="290"/>
      <c r="BX261" s="290"/>
    </row>
    <row r="262" spans="1:76" ht="18.75" customHeight="1" x14ac:dyDescent="0.3">
      <c r="A262" s="218"/>
      <c r="B262" s="285"/>
      <c r="C262" s="279" t="s">
        <v>139</v>
      </c>
      <c r="D262" s="280"/>
      <c r="E262" s="280"/>
      <c r="F262" s="281"/>
      <c r="G262" s="274" t="s">
        <v>123</v>
      </c>
      <c r="H262" s="276" t="s">
        <v>139</v>
      </c>
      <c r="I262" s="277"/>
      <c r="J262" s="277"/>
      <c r="K262" s="278"/>
      <c r="L262" s="274" t="s">
        <v>123</v>
      </c>
      <c r="M262" s="276" t="s">
        <v>139</v>
      </c>
      <c r="N262" s="277"/>
      <c r="O262" s="277"/>
      <c r="P262" s="278"/>
      <c r="Q262" s="274" t="s">
        <v>123</v>
      </c>
      <c r="R262" s="279" t="s">
        <v>139</v>
      </c>
      <c r="S262" s="280"/>
      <c r="T262" s="280"/>
      <c r="U262" s="280"/>
      <c r="V262" s="281"/>
      <c r="W262" s="274" t="s">
        <v>123</v>
      </c>
      <c r="X262" s="279" t="s">
        <v>139</v>
      </c>
      <c r="Y262" s="280"/>
      <c r="Z262" s="280"/>
      <c r="AA262" s="281"/>
      <c r="AB262" s="274" t="s">
        <v>123</v>
      </c>
      <c r="AC262" s="276" t="s">
        <v>139</v>
      </c>
      <c r="AD262" s="277"/>
      <c r="AE262" s="277"/>
      <c r="AF262" s="278"/>
      <c r="AG262" s="274" t="s">
        <v>123</v>
      </c>
      <c r="AH262" s="276" t="s">
        <v>139</v>
      </c>
      <c r="AI262" s="277"/>
      <c r="AJ262" s="277"/>
      <c r="AK262" s="277"/>
      <c r="AL262" s="278"/>
      <c r="AM262" s="274" t="s">
        <v>123</v>
      </c>
      <c r="AN262" s="276" t="s">
        <v>139</v>
      </c>
      <c r="AO262" s="277"/>
      <c r="AP262" s="277"/>
      <c r="AQ262" s="278"/>
      <c r="AR262" s="274" t="s">
        <v>123</v>
      </c>
      <c r="AS262" s="276" t="s">
        <v>139</v>
      </c>
      <c r="AT262" s="277"/>
      <c r="AU262" s="277"/>
      <c r="AV262" s="277"/>
      <c r="AW262" s="253"/>
      <c r="AX262" s="274" t="s">
        <v>123</v>
      </c>
      <c r="AY262" s="276" t="s">
        <v>139</v>
      </c>
      <c r="AZ262" s="277"/>
      <c r="BA262" s="277"/>
      <c r="BB262" s="278"/>
      <c r="BC262" s="274" t="s">
        <v>123</v>
      </c>
      <c r="BD262" s="282" t="s">
        <v>139</v>
      </c>
      <c r="BE262" s="283"/>
      <c r="BF262" s="283"/>
      <c r="BG262" s="283"/>
      <c r="BH262" s="274" t="s">
        <v>123</v>
      </c>
      <c r="BI262" s="282" t="s">
        <v>139</v>
      </c>
      <c r="BJ262" s="283"/>
      <c r="BK262" s="283"/>
      <c r="BL262" s="283"/>
      <c r="BM262" s="283"/>
      <c r="BN262" s="274" t="s">
        <v>123</v>
      </c>
      <c r="BO262" s="282" t="s">
        <v>316</v>
      </c>
      <c r="BP262" s="283"/>
      <c r="BQ262" s="283"/>
      <c r="BR262" s="283"/>
      <c r="BS262" s="274" t="s">
        <v>123</v>
      </c>
      <c r="BT262" s="282" t="s">
        <v>316</v>
      </c>
      <c r="BU262" s="283"/>
      <c r="BV262" s="283"/>
      <c r="BW262" s="283"/>
      <c r="BX262" s="274" t="s">
        <v>123</v>
      </c>
    </row>
    <row r="263" spans="1:76" ht="18.75" customHeight="1" x14ac:dyDescent="0.25">
      <c r="A263" s="208"/>
      <c r="B263" s="286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75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75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75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75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75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5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5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75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75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75"/>
    </row>
    <row r="264" spans="1:76" ht="18" customHeight="1" x14ac:dyDescent="0.25">
      <c r="A264" s="287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</row>
    <row r="265" spans="1:76" ht="18" customHeight="1" x14ac:dyDescent="0.25">
      <c r="A265" s="288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80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/>
      <c r="BV265" s="148"/>
      <c r="BW265" s="148"/>
      <c r="BX265" s="169">
        <f>AVERAGE(BT265:BW265)</f>
        <v>5</v>
      </c>
    </row>
    <row r="266" spans="1:76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81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82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83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80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/>
      <c r="BV266" s="148"/>
      <c r="BW266" s="148"/>
      <c r="BX266" s="169">
        <f>AVERAGE(BT266:BW266)</f>
        <v>5</v>
      </c>
    </row>
    <row r="267" spans="1:76" ht="18" customHeight="1" x14ac:dyDescent="0.25">
      <c r="A267" s="287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</row>
    <row r="268" spans="1:76" ht="18" customHeight="1" x14ac:dyDescent="0.25">
      <c r="A268" s="288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81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82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83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80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84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85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86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87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88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89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90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91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92">AVERAGE(BO268:BR268)</f>
        <v>2</v>
      </c>
      <c r="BT268" s="148">
        <v>2</v>
      </c>
      <c r="BU268" s="148"/>
      <c r="BV268" s="148"/>
      <c r="BW268" s="148"/>
      <c r="BX268" s="169">
        <f t="shared" ref="BX268:BX294" si="93">AVERAGE(BT268:BW268)</f>
        <v>2</v>
      </c>
    </row>
    <row r="269" spans="1:76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81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82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83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80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84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85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86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87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88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89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90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91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92"/>
        <v>3.125</v>
      </c>
      <c r="BT269" s="148">
        <v>2.9</v>
      </c>
      <c r="BU269" s="148"/>
      <c r="BV269" s="148"/>
      <c r="BW269" s="148"/>
      <c r="BX269" s="169">
        <f t="shared" si="93"/>
        <v>2.9</v>
      </c>
    </row>
    <row r="270" spans="1:76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81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82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83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80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84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85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86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87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88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89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90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91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92"/>
        <v>20.25</v>
      </c>
      <c r="BT270" s="148">
        <v>15</v>
      </c>
      <c r="BU270" s="148"/>
      <c r="BV270" s="148"/>
      <c r="BW270" s="148"/>
      <c r="BX270" s="169">
        <f t="shared" si="93"/>
        <v>15</v>
      </c>
    </row>
    <row r="271" spans="1:76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81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82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83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80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84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85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86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87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88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89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90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91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92"/>
        <v>12.5</v>
      </c>
      <c r="BT271" s="148">
        <v>13</v>
      </c>
      <c r="BU271" s="148"/>
      <c r="BV271" s="148"/>
      <c r="BW271" s="148"/>
      <c r="BX271" s="169">
        <f t="shared" si="93"/>
        <v>13</v>
      </c>
    </row>
    <row r="272" spans="1:76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81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82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83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80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84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85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86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87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88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89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90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91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92"/>
        <v>5</v>
      </c>
      <c r="BT272" s="148">
        <v>5</v>
      </c>
      <c r="BU272" s="148"/>
      <c r="BV272" s="148"/>
      <c r="BW272" s="148"/>
      <c r="BX272" s="169">
        <f t="shared" si="93"/>
        <v>5</v>
      </c>
    </row>
    <row r="273" spans="1:76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81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82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83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80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84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85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86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87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88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89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90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91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92"/>
        <v>16</v>
      </c>
      <c r="BT273" s="148">
        <v>16</v>
      </c>
      <c r="BU273" s="148"/>
      <c r="BV273" s="148"/>
      <c r="BW273" s="148"/>
      <c r="BX273" s="169">
        <f t="shared" si="93"/>
        <v>16</v>
      </c>
    </row>
    <row r="274" spans="1:76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81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82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83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80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84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85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86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87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88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89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90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91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92"/>
        <v>13</v>
      </c>
      <c r="BT274" s="148">
        <v>13</v>
      </c>
      <c r="BU274" s="148"/>
      <c r="BV274" s="148"/>
      <c r="BW274" s="148"/>
      <c r="BX274" s="169">
        <f t="shared" si="93"/>
        <v>13</v>
      </c>
    </row>
    <row r="275" spans="1:76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81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82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83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80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84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85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86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87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88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89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90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91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92"/>
        <v>17</v>
      </c>
      <c r="BT275" s="148">
        <v>17</v>
      </c>
      <c r="BU275" s="148"/>
      <c r="BV275" s="148"/>
      <c r="BW275" s="148"/>
      <c r="BX275" s="169">
        <f t="shared" si="93"/>
        <v>17</v>
      </c>
    </row>
    <row r="276" spans="1:76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81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82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83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80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84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85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86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87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88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89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90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91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92"/>
        <v>85</v>
      </c>
      <c r="BT276" s="148">
        <v>85</v>
      </c>
      <c r="BU276" s="148"/>
      <c r="BV276" s="148"/>
      <c r="BW276" s="148"/>
      <c r="BX276" s="169">
        <f t="shared" si="93"/>
        <v>85</v>
      </c>
    </row>
    <row r="277" spans="1:76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81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82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83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80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84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85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86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87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88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89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90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91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92"/>
        <v>92.5</v>
      </c>
      <c r="BT277" s="148">
        <v>95</v>
      </c>
      <c r="BU277" s="148"/>
      <c r="BV277" s="148"/>
      <c r="BW277" s="148"/>
      <c r="BX277" s="169">
        <f t="shared" si="93"/>
        <v>95</v>
      </c>
    </row>
    <row r="278" spans="1:76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81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82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83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80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84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85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86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87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88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89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90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91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92"/>
        <v>6</v>
      </c>
      <c r="BT278" s="148">
        <v>6</v>
      </c>
      <c r="BU278" s="148"/>
      <c r="BV278" s="148"/>
      <c r="BW278" s="148"/>
      <c r="BX278" s="169">
        <f t="shared" si="93"/>
        <v>6</v>
      </c>
    </row>
    <row r="279" spans="1:76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81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82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83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80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84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85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86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87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88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89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90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91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92"/>
        <v>12.375</v>
      </c>
      <c r="BT279" s="148">
        <v>11.5</v>
      </c>
      <c r="BU279" s="148"/>
      <c r="BV279" s="148"/>
      <c r="BW279" s="148"/>
      <c r="BX279" s="169">
        <f t="shared" si="93"/>
        <v>11.5</v>
      </c>
    </row>
    <row r="280" spans="1:76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81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82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83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80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84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85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86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87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88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89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90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91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92"/>
        <v>10</v>
      </c>
      <c r="BT280" s="148">
        <v>10</v>
      </c>
      <c r="BU280" s="148"/>
      <c r="BV280" s="148"/>
      <c r="BW280" s="148"/>
      <c r="BX280" s="169">
        <f t="shared" si="93"/>
        <v>10</v>
      </c>
    </row>
    <row r="281" spans="1:76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81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82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83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80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84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85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86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87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88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89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90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91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92"/>
        <v>45</v>
      </c>
      <c r="BT281" s="148">
        <v>45</v>
      </c>
      <c r="BU281" s="148"/>
      <c r="BV281" s="148"/>
      <c r="BW281" s="148"/>
      <c r="BX281" s="169">
        <f t="shared" si="93"/>
        <v>45</v>
      </c>
    </row>
    <row r="282" spans="1:76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81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82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83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80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84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85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86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87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88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89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90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91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92"/>
        <v>48</v>
      </c>
      <c r="BT282" s="148">
        <v>48</v>
      </c>
      <c r="BU282" s="148"/>
      <c r="BV282" s="148"/>
      <c r="BW282" s="148"/>
      <c r="BX282" s="169">
        <f t="shared" si="93"/>
        <v>48</v>
      </c>
    </row>
    <row r="283" spans="1:76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81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82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83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80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84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85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86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87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88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89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90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91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92"/>
        <v>4.8</v>
      </c>
      <c r="BT283" s="148">
        <v>4.8</v>
      </c>
      <c r="BU283" s="148"/>
      <c r="BV283" s="148"/>
      <c r="BW283" s="148"/>
      <c r="BX283" s="169">
        <f t="shared" si="93"/>
        <v>4.8</v>
      </c>
    </row>
    <row r="284" spans="1:76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81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82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83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80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84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85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86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87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88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89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90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91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92"/>
        <v>3.8</v>
      </c>
      <c r="BT284" s="148">
        <v>3.8</v>
      </c>
      <c r="BU284" s="148"/>
      <c r="BV284" s="148"/>
      <c r="BW284" s="148"/>
      <c r="BX284" s="169">
        <f t="shared" si="93"/>
        <v>3.8</v>
      </c>
    </row>
    <row r="285" spans="1:76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81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82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83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80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84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85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86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87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88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89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90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91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92"/>
        <v>3.8</v>
      </c>
      <c r="BT285" s="148">
        <v>3.8</v>
      </c>
      <c r="BU285" s="148"/>
      <c r="BV285" s="148"/>
      <c r="BW285" s="148"/>
      <c r="BX285" s="169">
        <f t="shared" si="93"/>
        <v>3.8</v>
      </c>
    </row>
    <row r="286" spans="1:76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81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82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83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80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84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85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86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87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88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89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90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91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92"/>
        <v>16</v>
      </c>
      <c r="BT286" s="148">
        <v>16</v>
      </c>
      <c r="BU286" s="148"/>
      <c r="BV286" s="148"/>
      <c r="BW286" s="148"/>
      <c r="BX286" s="169">
        <f t="shared" si="93"/>
        <v>16</v>
      </c>
    </row>
    <row r="287" spans="1:76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81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82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83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80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84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85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86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87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88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89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90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91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92"/>
        <v>18</v>
      </c>
      <c r="BT287" s="148">
        <v>18</v>
      </c>
      <c r="BU287" s="148"/>
      <c r="BV287" s="148"/>
      <c r="BW287" s="148"/>
      <c r="BX287" s="169">
        <f t="shared" si="93"/>
        <v>18</v>
      </c>
    </row>
    <row r="288" spans="1:76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81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82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83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80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84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85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86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87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88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89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90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91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92"/>
        <v>15</v>
      </c>
      <c r="BT288" s="148">
        <v>15</v>
      </c>
      <c r="BU288" s="148"/>
      <c r="BV288" s="148"/>
      <c r="BW288" s="148"/>
      <c r="BX288" s="169">
        <f t="shared" si="93"/>
        <v>15</v>
      </c>
    </row>
    <row r="289" spans="1:76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81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82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83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80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84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85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86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87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88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89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90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91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92"/>
        <v>3.5</v>
      </c>
      <c r="BT289" s="148">
        <v>3.5</v>
      </c>
      <c r="BU289" s="148"/>
      <c r="BV289" s="148"/>
      <c r="BW289" s="148"/>
      <c r="BX289" s="169">
        <f t="shared" si="93"/>
        <v>3.5</v>
      </c>
    </row>
    <row r="290" spans="1:76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81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82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83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80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84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85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86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87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88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89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90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91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92"/>
        <v>3.5</v>
      </c>
      <c r="BT290" s="148">
        <v>3.5</v>
      </c>
      <c r="BU290" s="148"/>
      <c r="BV290" s="148"/>
      <c r="BW290" s="148"/>
      <c r="BX290" s="169">
        <f t="shared" si="93"/>
        <v>3.5</v>
      </c>
    </row>
    <row r="291" spans="1:76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81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82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83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80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84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85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86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87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88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89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90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91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92"/>
        <v>30</v>
      </c>
      <c r="BT291" s="148">
        <v>30</v>
      </c>
      <c r="BU291" s="148"/>
      <c r="BV291" s="148"/>
      <c r="BW291" s="148"/>
      <c r="BX291" s="169">
        <f t="shared" si="93"/>
        <v>30</v>
      </c>
    </row>
    <row r="292" spans="1:76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81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82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83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80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84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85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86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87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88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89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90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91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92"/>
        <v>7</v>
      </c>
      <c r="BT292" s="148">
        <v>7</v>
      </c>
      <c r="BU292" s="148"/>
      <c r="BV292" s="148"/>
      <c r="BW292" s="148"/>
      <c r="BX292" s="169">
        <f t="shared" si="93"/>
        <v>7</v>
      </c>
    </row>
    <row r="293" spans="1:76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81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82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83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80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84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85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86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87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88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89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90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91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92"/>
        <v>10.5</v>
      </c>
      <c r="BT293" s="148">
        <v>10.5</v>
      </c>
      <c r="BU293" s="148"/>
      <c r="BV293" s="148"/>
      <c r="BW293" s="148"/>
      <c r="BX293" s="169">
        <f t="shared" si="93"/>
        <v>10.5</v>
      </c>
    </row>
    <row r="294" spans="1:76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81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82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83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80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84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85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86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87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88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89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90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91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92"/>
        <v>11</v>
      </c>
      <c r="BT294" s="148">
        <v>11</v>
      </c>
      <c r="BU294" s="148"/>
      <c r="BV294" s="148"/>
      <c r="BW294" s="148"/>
      <c r="BX294" s="169">
        <f t="shared" si="93"/>
        <v>11</v>
      </c>
    </row>
    <row r="295" spans="1:76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</row>
    <row r="296" spans="1:76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81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82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83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80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/>
      <c r="BV296" s="270"/>
      <c r="BW296" s="270"/>
      <c r="BX296" s="169">
        <f>AVERAGE(BT296:BW296)</f>
        <v>10.85</v>
      </c>
    </row>
    <row r="297" spans="1:76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81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82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83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80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/>
      <c r="BV297" s="148"/>
      <c r="BW297" s="148"/>
      <c r="BX297" s="169">
        <f>AVERAGE(BT297:BW297)</f>
        <v>10.95</v>
      </c>
    </row>
    <row r="298" spans="1:76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76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76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76" ht="18.75" customHeight="1" x14ac:dyDescent="0.3"/>
    <row r="302" spans="1:76" ht="18" x14ac:dyDescent="0.25">
      <c r="A302" s="292" t="s">
        <v>45</v>
      </c>
      <c r="B302" s="292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359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</row>
    <row r="303" spans="1:76" ht="18" customHeight="1" x14ac:dyDescent="0.25">
      <c r="A303" s="206"/>
      <c r="B303" s="284"/>
      <c r="C303" s="289" t="s">
        <v>32</v>
      </c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290"/>
      <c r="AK303" s="290"/>
      <c r="AL303" s="290"/>
      <c r="AM303" s="290"/>
      <c r="AN303" s="290"/>
      <c r="AO303" s="290"/>
      <c r="AP303" s="290"/>
      <c r="AQ303" s="290"/>
      <c r="AR303" s="290"/>
      <c r="AS303" s="290"/>
      <c r="AT303" s="290"/>
      <c r="AU303" s="290"/>
      <c r="AV303" s="290"/>
      <c r="AW303" s="290"/>
      <c r="AX303" s="290"/>
      <c r="AY303" s="290"/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  <c r="BJ303" s="290"/>
      <c r="BK303" s="290"/>
      <c r="BL303" s="291"/>
      <c r="BM303" s="289"/>
      <c r="BN303" s="290"/>
      <c r="BO303" s="290"/>
      <c r="BP303" s="290"/>
      <c r="BQ303" s="290"/>
      <c r="BR303" s="290"/>
      <c r="BS303" s="290"/>
      <c r="BT303" s="290"/>
      <c r="BU303" s="290"/>
      <c r="BV303" s="290"/>
      <c r="BW303" s="290"/>
      <c r="BX303" s="290"/>
    </row>
    <row r="304" spans="1:76" ht="18.75" customHeight="1" x14ac:dyDescent="0.3">
      <c r="A304" s="218"/>
      <c r="B304" s="285"/>
      <c r="C304" s="279" t="s">
        <v>139</v>
      </c>
      <c r="D304" s="280"/>
      <c r="E304" s="280"/>
      <c r="F304" s="281"/>
      <c r="G304" s="274" t="s">
        <v>123</v>
      </c>
      <c r="H304" s="276" t="s">
        <v>139</v>
      </c>
      <c r="I304" s="277"/>
      <c r="J304" s="277"/>
      <c r="K304" s="278"/>
      <c r="L304" s="274" t="s">
        <v>123</v>
      </c>
      <c r="M304" s="276" t="s">
        <v>139</v>
      </c>
      <c r="N304" s="277"/>
      <c r="O304" s="277"/>
      <c r="P304" s="278"/>
      <c r="Q304" s="274" t="s">
        <v>123</v>
      </c>
      <c r="R304" s="279" t="s">
        <v>139</v>
      </c>
      <c r="S304" s="280"/>
      <c r="T304" s="280"/>
      <c r="U304" s="280"/>
      <c r="V304" s="281"/>
      <c r="W304" s="274" t="s">
        <v>123</v>
      </c>
      <c r="X304" s="279" t="s">
        <v>139</v>
      </c>
      <c r="Y304" s="280"/>
      <c r="Z304" s="280"/>
      <c r="AA304" s="281"/>
      <c r="AB304" s="274" t="s">
        <v>123</v>
      </c>
      <c r="AC304" s="276" t="s">
        <v>139</v>
      </c>
      <c r="AD304" s="277"/>
      <c r="AE304" s="277"/>
      <c r="AF304" s="278"/>
      <c r="AG304" s="274" t="s">
        <v>123</v>
      </c>
      <c r="AH304" s="276" t="s">
        <v>139</v>
      </c>
      <c r="AI304" s="277"/>
      <c r="AJ304" s="277"/>
      <c r="AK304" s="277"/>
      <c r="AL304" s="278"/>
      <c r="AM304" s="274" t="s">
        <v>123</v>
      </c>
      <c r="AN304" s="276" t="s">
        <v>139</v>
      </c>
      <c r="AO304" s="277"/>
      <c r="AP304" s="277"/>
      <c r="AQ304" s="278"/>
      <c r="AR304" s="274" t="s">
        <v>123</v>
      </c>
      <c r="AS304" s="276" t="s">
        <v>139</v>
      </c>
      <c r="AT304" s="277"/>
      <c r="AU304" s="277"/>
      <c r="AV304" s="277"/>
      <c r="AW304" s="253"/>
      <c r="AX304" s="274" t="s">
        <v>123</v>
      </c>
      <c r="AY304" s="276" t="s">
        <v>139</v>
      </c>
      <c r="AZ304" s="277"/>
      <c r="BA304" s="277"/>
      <c r="BB304" s="278"/>
      <c r="BC304" s="274" t="s">
        <v>123</v>
      </c>
      <c r="BD304" s="282" t="s">
        <v>139</v>
      </c>
      <c r="BE304" s="283"/>
      <c r="BF304" s="283"/>
      <c r="BG304" s="283"/>
      <c r="BH304" s="274" t="s">
        <v>123</v>
      </c>
      <c r="BI304" s="282" t="s">
        <v>139</v>
      </c>
      <c r="BJ304" s="283"/>
      <c r="BK304" s="283"/>
      <c r="BL304" s="283"/>
      <c r="BM304" s="283"/>
      <c r="BN304" s="274" t="s">
        <v>123</v>
      </c>
      <c r="BO304" s="282" t="s">
        <v>316</v>
      </c>
      <c r="BP304" s="283"/>
      <c r="BQ304" s="283"/>
      <c r="BR304" s="283"/>
      <c r="BS304" s="274" t="s">
        <v>123</v>
      </c>
      <c r="BT304" s="282" t="s">
        <v>316</v>
      </c>
      <c r="BU304" s="283"/>
      <c r="BV304" s="283"/>
      <c r="BW304" s="283"/>
      <c r="BX304" s="274" t="s">
        <v>123</v>
      </c>
    </row>
    <row r="305" spans="1:76" ht="18.75" customHeight="1" x14ac:dyDescent="0.25">
      <c r="A305" s="208"/>
      <c r="B305" s="286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75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75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75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75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75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5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5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75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75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75"/>
    </row>
    <row r="306" spans="1:76" ht="18" customHeight="1" x14ac:dyDescent="0.25">
      <c r="A306" s="287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94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</row>
    <row r="307" spans="1:76" ht="18" customHeight="1" x14ac:dyDescent="0.25">
      <c r="A307" s="288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/>
      <c r="BV307" s="148"/>
      <c r="BW307" s="148"/>
      <c r="BX307" s="169">
        <f>AVERAGE(BT307:BW307)</f>
        <v>4.5</v>
      </c>
    </row>
    <row r="308" spans="1:76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95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96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97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94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/>
      <c r="BV308" s="148"/>
      <c r="BW308" s="148"/>
      <c r="BX308" s="169">
        <f>AVERAGE(BT308:BW308)</f>
        <v>5</v>
      </c>
    </row>
    <row r="309" spans="1:76" ht="18" customHeight="1" x14ac:dyDescent="0.25">
      <c r="A309" s="287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</row>
    <row r="310" spans="1:76" ht="18" customHeight="1" x14ac:dyDescent="0.25">
      <c r="A310" s="288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95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96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97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94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98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99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00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01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02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03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04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05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06">AVERAGE(BO310:BR310)</f>
        <v>2.1</v>
      </c>
      <c r="BT310" s="148">
        <v>1.8</v>
      </c>
      <c r="BU310" s="148"/>
      <c r="BV310" s="148"/>
      <c r="BW310" s="148"/>
      <c r="BX310" s="169">
        <f t="shared" ref="BX310:BX336" si="107">AVERAGE(BT310:BW310)</f>
        <v>1.8</v>
      </c>
    </row>
    <row r="311" spans="1:76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95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96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97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94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98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99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00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01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02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03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04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05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06"/>
        <v>3.0750000000000002</v>
      </c>
      <c r="BT311" s="148">
        <v>2.5</v>
      </c>
      <c r="BU311" s="148"/>
      <c r="BV311" s="148"/>
      <c r="BW311" s="148"/>
      <c r="BX311" s="169">
        <f t="shared" si="107"/>
        <v>2.5</v>
      </c>
    </row>
    <row r="312" spans="1:76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95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96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97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94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98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99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00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01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02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03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04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05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06"/>
        <v>20.75</v>
      </c>
      <c r="BT312" s="148">
        <v>28</v>
      </c>
      <c r="BU312" s="148"/>
      <c r="BV312" s="148"/>
      <c r="BW312" s="148"/>
      <c r="BX312" s="169">
        <f t="shared" si="107"/>
        <v>28</v>
      </c>
    </row>
    <row r="313" spans="1:76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95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96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97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94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98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99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00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01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02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03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04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05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06"/>
        <v>13</v>
      </c>
      <c r="BT313" s="148">
        <v>20</v>
      </c>
      <c r="BU313" s="148"/>
      <c r="BV313" s="148"/>
      <c r="BW313" s="148"/>
      <c r="BX313" s="169">
        <f t="shared" si="107"/>
        <v>20</v>
      </c>
    </row>
    <row r="314" spans="1:76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95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96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97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94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98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99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00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01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02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03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04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05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06"/>
        <v>8</v>
      </c>
      <c r="BT314" s="148">
        <v>8</v>
      </c>
      <c r="BU314" s="148"/>
      <c r="BV314" s="148"/>
      <c r="BW314" s="148"/>
      <c r="BX314" s="169">
        <f t="shared" si="107"/>
        <v>8</v>
      </c>
    </row>
    <row r="315" spans="1:76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95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96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97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94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98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99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00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01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02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03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04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05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06"/>
        <v>17</v>
      </c>
      <c r="BT315" s="148">
        <v>17</v>
      </c>
      <c r="BU315" s="148"/>
      <c r="BV315" s="148"/>
      <c r="BW315" s="148"/>
      <c r="BX315" s="169">
        <f t="shared" si="107"/>
        <v>17</v>
      </c>
    </row>
    <row r="316" spans="1:76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95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96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97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94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98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99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00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01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02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03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04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05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06"/>
        <v>13.5</v>
      </c>
      <c r="BT316" s="148">
        <v>13.5</v>
      </c>
      <c r="BU316" s="148"/>
      <c r="BV316" s="148"/>
      <c r="BW316" s="148"/>
      <c r="BX316" s="169">
        <f t="shared" si="107"/>
        <v>13.5</v>
      </c>
    </row>
    <row r="317" spans="1:76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95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96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97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94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98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99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00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01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02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03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04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05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06"/>
        <v>14</v>
      </c>
      <c r="BT317" s="148">
        <v>14</v>
      </c>
      <c r="BU317" s="148"/>
      <c r="BV317" s="148"/>
      <c r="BW317" s="148"/>
      <c r="BX317" s="169">
        <f t="shared" si="107"/>
        <v>14</v>
      </c>
    </row>
    <row r="318" spans="1:76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95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96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97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94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98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99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00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01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02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03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04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05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06"/>
        <v>85</v>
      </c>
      <c r="BT318" s="148">
        <v>85</v>
      </c>
      <c r="BU318" s="148"/>
      <c r="BV318" s="148"/>
      <c r="BW318" s="148"/>
      <c r="BX318" s="169">
        <f t="shared" si="107"/>
        <v>85</v>
      </c>
    </row>
    <row r="319" spans="1:76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95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96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97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94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98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99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00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01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02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03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04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05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06"/>
        <v>100</v>
      </c>
      <c r="BT319" s="148">
        <v>100</v>
      </c>
      <c r="BU319" s="148"/>
      <c r="BV319" s="148"/>
      <c r="BW319" s="148"/>
      <c r="BX319" s="169">
        <f t="shared" si="107"/>
        <v>100</v>
      </c>
    </row>
    <row r="320" spans="1:76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95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96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97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94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98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99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00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01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02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03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04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05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06"/>
        <v>6</v>
      </c>
      <c r="BT320" s="148">
        <v>6</v>
      </c>
      <c r="BU320" s="148"/>
      <c r="BV320" s="148"/>
      <c r="BW320" s="148"/>
      <c r="BX320" s="169">
        <f t="shared" si="107"/>
        <v>6</v>
      </c>
    </row>
    <row r="321" spans="1:76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95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96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97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94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98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99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00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01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02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03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04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05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06"/>
        <v>11.4</v>
      </c>
      <c r="BT321" s="148">
        <v>10</v>
      </c>
      <c r="BU321" s="148"/>
      <c r="BV321" s="148"/>
      <c r="BW321" s="148"/>
      <c r="BX321" s="169">
        <f t="shared" si="107"/>
        <v>10</v>
      </c>
    </row>
    <row r="322" spans="1:76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95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96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97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94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98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99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00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01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02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03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04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05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06"/>
        <v>10</v>
      </c>
      <c r="BT322" s="148">
        <v>10</v>
      </c>
      <c r="BU322" s="148"/>
      <c r="BV322" s="148"/>
      <c r="BW322" s="148"/>
      <c r="BX322" s="169">
        <f t="shared" si="107"/>
        <v>10</v>
      </c>
    </row>
    <row r="323" spans="1:76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95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96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97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94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98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99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00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01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02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03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04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05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06"/>
        <v>40</v>
      </c>
      <c r="BT323" s="148">
        <v>40</v>
      </c>
      <c r="BU323" s="148"/>
      <c r="BV323" s="148"/>
      <c r="BW323" s="148"/>
      <c r="BX323" s="169">
        <f t="shared" si="107"/>
        <v>40</v>
      </c>
    </row>
    <row r="324" spans="1:76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95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96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97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94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98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99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00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01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02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03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04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05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06"/>
        <v>53</v>
      </c>
      <c r="BT324" s="148">
        <v>53</v>
      </c>
      <c r="BU324" s="148"/>
      <c r="BV324" s="148"/>
      <c r="BW324" s="148"/>
      <c r="BX324" s="169">
        <f t="shared" si="107"/>
        <v>53</v>
      </c>
    </row>
    <row r="325" spans="1:76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95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96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97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94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98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99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00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01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02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03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04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05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06"/>
        <v>4.05</v>
      </c>
      <c r="BT325" s="148">
        <v>4</v>
      </c>
      <c r="BU325" s="148"/>
      <c r="BV325" s="148"/>
      <c r="BW325" s="148"/>
      <c r="BX325" s="169">
        <f t="shared" si="107"/>
        <v>4</v>
      </c>
    </row>
    <row r="326" spans="1:76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95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96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97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94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98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99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00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01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02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03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04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05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06"/>
        <v>3.7249999999999996</v>
      </c>
      <c r="BT326" s="148">
        <v>3.7</v>
      </c>
      <c r="BU326" s="148"/>
      <c r="BV326" s="148"/>
      <c r="BW326" s="148"/>
      <c r="BX326" s="169">
        <f t="shared" si="107"/>
        <v>3.7</v>
      </c>
    </row>
    <row r="327" spans="1:76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95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96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97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94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98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99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00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01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02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03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04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05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06"/>
        <v>3.4249999999999998</v>
      </c>
      <c r="BT327" s="148">
        <v>3.3</v>
      </c>
      <c r="BU327" s="148"/>
      <c r="BV327" s="148"/>
      <c r="BW327" s="148"/>
      <c r="BX327" s="169">
        <f t="shared" si="107"/>
        <v>3.3</v>
      </c>
    </row>
    <row r="328" spans="1:76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95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96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97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94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98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99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00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01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02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03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04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05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06"/>
        <v>17</v>
      </c>
      <c r="BT328" s="148">
        <v>17</v>
      </c>
      <c r="BU328" s="148"/>
      <c r="BV328" s="148"/>
      <c r="BW328" s="148"/>
      <c r="BX328" s="169">
        <f t="shared" si="107"/>
        <v>17</v>
      </c>
    </row>
    <row r="329" spans="1:76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95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96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97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94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98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99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00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01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02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03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04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05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06"/>
        <v>20</v>
      </c>
      <c r="BT329" s="148">
        <v>20</v>
      </c>
      <c r="BU329" s="148"/>
      <c r="BV329" s="148"/>
      <c r="BW329" s="148"/>
      <c r="BX329" s="169">
        <f t="shared" si="107"/>
        <v>20</v>
      </c>
    </row>
    <row r="330" spans="1:76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95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96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97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94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98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99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00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01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02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03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04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05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06"/>
        <v>15</v>
      </c>
      <c r="BT330" s="148">
        <v>15</v>
      </c>
      <c r="BU330" s="148"/>
      <c r="BV330" s="148"/>
      <c r="BW330" s="148"/>
      <c r="BX330" s="169">
        <f t="shared" si="107"/>
        <v>15</v>
      </c>
    </row>
    <row r="331" spans="1:76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95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96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97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94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98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99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00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01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02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03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04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05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06"/>
        <v>3.7</v>
      </c>
      <c r="BT331" s="148">
        <v>3.7</v>
      </c>
      <c r="BU331" s="148"/>
      <c r="BV331" s="148"/>
      <c r="BW331" s="148"/>
      <c r="BX331" s="169">
        <f t="shared" si="107"/>
        <v>3.7</v>
      </c>
    </row>
    <row r="332" spans="1:76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95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96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97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94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98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99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00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01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02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03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04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05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06"/>
        <v>3</v>
      </c>
      <c r="BT332" s="148">
        <v>3</v>
      </c>
      <c r="BU332" s="148"/>
      <c r="BV332" s="148"/>
      <c r="BW332" s="148"/>
      <c r="BX332" s="169">
        <f t="shared" si="107"/>
        <v>3</v>
      </c>
    </row>
    <row r="333" spans="1:76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95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96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97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94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98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99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00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01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02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03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04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05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06"/>
        <v>32</v>
      </c>
      <c r="BT333" s="148">
        <v>32</v>
      </c>
      <c r="BU333" s="148"/>
      <c r="BV333" s="148"/>
      <c r="BW333" s="148"/>
      <c r="BX333" s="169">
        <f t="shared" si="107"/>
        <v>32</v>
      </c>
    </row>
    <row r="334" spans="1:76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95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96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97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94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98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99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00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01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02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03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04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05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06"/>
        <v>6.9</v>
      </c>
      <c r="BT334" s="148">
        <v>6.9</v>
      </c>
      <c r="BU334" s="148"/>
      <c r="BV334" s="148"/>
      <c r="BW334" s="148"/>
      <c r="BX334" s="169">
        <f t="shared" si="107"/>
        <v>6.9</v>
      </c>
    </row>
    <row r="335" spans="1:76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95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96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97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94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98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99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00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01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02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03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04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05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06"/>
        <v>10.5</v>
      </c>
      <c r="BT335" s="148">
        <v>10.5</v>
      </c>
      <c r="BU335" s="148"/>
      <c r="BV335" s="148"/>
      <c r="BW335" s="148"/>
      <c r="BX335" s="169">
        <f t="shared" si="107"/>
        <v>10.5</v>
      </c>
    </row>
    <row r="336" spans="1:76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95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96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97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94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98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99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00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01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02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03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04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05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06"/>
        <v>9.9</v>
      </c>
      <c r="BT336" s="148">
        <v>10</v>
      </c>
      <c r="BU336" s="148"/>
      <c r="BV336" s="148"/>
      <c r="BW336" s="148"/>
      <c r="BX336" s="169">
        <f t="shared" si="107"/>
        <v>10</v>
      </c>
    </row>
    <row r="337" spans="1:76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</row>
    <row r="338" spans="1:76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95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96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97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94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/>
      <c r="BV338" s="148"/>
      <c r="BW338" s="148"/>
      <c r="BX338" s="169">
        <f>AVERAGE(BT338:BW338)</f>
        <v>10.85</v>
      </c>
    </row>
    <row r="339" spans="1:76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95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96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97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94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/>
      <c r="BV339" s="148"/>
      <c r="BW339" s="148"/>
      <c r="BX339" s="169">
        <f>AVERAGE(BT339:BW339)</f>
        <v>10.95</v>
      </c>
    </row>
    <row r="340" spans="1:76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76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76" ht="18" customHeight="1" x14ac:dyDescent="0.25">
      <c r="A342" s="292"/>
      <c r="B342" s="292"/>
      <c r="C342" s="292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</row>
    <row r="343" spans="1:76" ht="18" x14ac:dyDescent="0.25">
      <c r="A343" s="292" t="s">
        <v>45</v>
      </c>
      <c r="B343" s="292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359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</row>
    <row r="344" spans="1:76" ht="18" customHeight="1" x14ac:dyDescent="0.25">
      <c r="A344" s="299"/>
      <c r="B344" s="284"/>
      <c r="C344" s="289" t="s">
        <v>33</v>
      </c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1"/>
      <c r="BM344" s="289"/>
      <c r="BN344" s="290"/>
      <c r="BO344" s="290"/>
      <c r="BP344" s="290"/>
      <c r="BQ344" s="290"/>
      <c r="BR344" s="290"/>
      <c r="BS344" s="290"/>
      <c r="BT344" s="290"/>
      <c r="BU344" s="290"/>
      <c r="BV344" s="290"/>
      <c r="BW344" s="290"/>
      <c r="BX344" s="290"/>
    </row>
    <row r="345" spans="1:76" ht="18.75" customHeight="1" x14ac:dyDescent="0.25">
      <c r="A345" s="300"/>
      <c r="B345" s="285"/>
      <c r="C345" s="279" t="s">
        <v>139</v>
      </c>
      <c r="D345" s="280"/>
      <c r="E345" s="280"/>
      <c r="F345" s="281"/>
      <c r="G345" s="274" t="s">
        <v>123</v>
      </c>
      <c r="H345" s="276" t="s">
        <v>139</v>
      </c>
      <c r="I345" s="277"/>
      <c r="J345" s="277"/>
      <c r="K345" s="278"/>
      <c r="L345" s="274" t="s">
        <v>123</v>
      </c>
      <c r="M345" s="276" t="s">
        <v>139</v>
      </c>
      <c r="N345" s="277"/>
      <c r="O345" s="277"/>
      <c r="P345" s="278"/>
      <c r="Q345" s="274" t="s">
        <v>123</v>
      </c>
      <c r="R345" s="279" t="s">
        <v>139</v>
      </c>
      <c r="S345" s="280"/>
      <c r="T345" s="280"/>
      <c r="U345" s="280"/>
      <c r="V345" s="281"/>
      <c r="W345" s="274" t="s">
        <v>123</v>
      </c>
      <c r="X345" s="279" t="s">
        <v>139</v>
      </c>
      <c r="Y345" s="280"/>
      <c r="Z345" s="280"/>
      <c r="AA345" s="281"/>
      <c r="AB345" s="274" t="s">
        <v>123</v>
      </c>
      <c r="AC345" s="276" t="s">
        <v>139</v>
      </c>
      <c r="AD345" s="277"/>
      <c r="AE345" s="277"/>
      <c r="AF345" s="278"/>
      <c r="AG345" s="274" t="s">
        <v>123</v>
      </c>
      <c r="AH345" s="276" t="s">
        <v>139</v>
      </c>
      <c r="AI345" s="277"/>
      <c r="AJ345" s="277"/>
      <c r="AK345" s="277"/>
      <c r="AL345" s="278"/>
      <c r="AM345" s="274" t="s">
        <v>123</v>
      </c>
      <c r="AN345" s="276" t="s">
        <v>139</v>
      </c>
      <c r="AO345" s="277"/>
      <c r="AP345" s="277"/>
      <c r="AQ345" s="278"/>
      <c r="AR345" s="274" t="s">
        <v>123</v>
      </c>
      <c r="AS345" s="276" t="s">
        <v>139</v>
      </c>
      <c r="AT345" s="277"/>
      <c r="AU345" s="277"/>
      <c r="AV345" s="277"/>
      <c r="AW345" s="253"/>
      <c r="AX345" s="274" t="s">
        <v>123</v>
      </c>
      <c r="AY345" s="276" t="s">
        <v>139</v>
      </c>
      <c r="AZ345" s="277"/>
      <c r="BA345" s="277"/>
      <c r="BB345" s="278"/>
      <c r="BC345" s="274" t="s">
        <v>123</v>
      </c>
      <c r="BD345" s="282" t="s">
        <v>139</v>
      </c>
      <c r="BE345" s="283"/>
      <c r="BF345" s="283"/>
      <c r="BG345" s="283"/>
      <c r="BH345" s="274" t="s">
        <v>123</v>
      </c>
      <c r="BI345" s="282" t="s">
        <v>139</v>
      </c>
      <c r="BJ345" s="283"/>
      <c r="BK345" s="283"/>
      <c r="BL345" s="283"/>
      <c r="BM345" s="283"/>
      <c r="BN345" s="274" t="s">
        <v>123</v>
      </c>
      <c r="BO345" s="282" t="s">
        <v>316</v>
      </c>
      <c r="BP345" s="283"/>
      <c r="BQ345" s="283"/>
      <c r="BR345" s="283"/>
      <c r="BS345" s="274" t="s">
        <v>123</v>
      </c>
      <c r="BT345" s="282" t="s">
        <v>316</v>
      </c>
      <c r="BU345" s="283"/>
      <c r="BV345" s="283"/>
      <c r="BW345" s="283"/>
      <c r="BX345" s="274" t="s">
        <v>123</v>
      </c>
    </row>
    <row r="346" spans="1:76" ht="18.75" customHeight="1" x14ac:dyDescent="0.25">
      <c r="A346" s="301"/>
      <c r="B346" s="286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75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75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75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75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75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5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5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75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75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75"/>
    </row>
    <row r="347" spans="1:76" ht="18" customHeight="1" x14ac:dyDescent="0.25">
      <c r="A347" s="287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</row>
    <row r="348" spans="1:76" ht="18" customHeight="1" x14ac:dyDescent="0.25">
      <c r="A348" s="288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08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/>
      <c r="BV348" s="148"/>
      <c r="BW348" s="148"/>
      <c r="BX348" s="169">
        <f>AVERAGE(BT348:BW348)</f>
        <v>5.5</v>
      </c>
    </row>
    <row r="349" spans="1:76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09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10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11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08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/>
      <c r="BV349" s="148"/>
      <c r="BW349" s="148"/>
      <c r="BX349" s="169">
        <f>AVERAGE(BT349:BW349)</f>
        <v>5</v>
      </c>
    </row>
    <row r="350" spans="1:76" ht="18" customHeight="1" x14ac:dyDescent="0.25">
      <c r="A350" s="287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</row>
    <row r="351" spans="1:76" ht="18" customHeight="1" x14ac:dyDescent="0.25">
      <c r="A351" s="288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09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10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11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08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12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13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14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15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16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17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18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19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20">AVERAGE(BO351:BR351)</f>
        <v>2</v>
      </c>
      <c r="BT351" s="148">
        <v>2.5</v>
      </c>
      <c r="BU351" s="148"/>
      <c r="BV351" s="148"/>
      <c r="BW351" s="148"/>
      <c r="BX351" s="169">
        <f t="shared" ref="BX351:BX377" si="121">AVERAGE(BT351:BW351)</f>
        <v>2.5</v>
      </c>
    </row>
    <row r="352" spans="1:76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09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10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11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08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12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13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14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15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16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17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18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19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20"/>
        <v>2.875</v>
      </c>
      <c r="BT352" s="148">
        <v>3.3</v>
      </c>
      <c r="BU352" s="148"/>
      <c r="BV352" s="148"/>
      <c r="BW352" s="148"/>
      <c r="BX352" s="169">
        <f t="shared" si="121"/>
        <v>3.3</v>
      </c>
    </row>
    <row r="353" spans="1:76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09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10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11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08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12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13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14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15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16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17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18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19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20"/>
        <v>22.75</v>
      </c>
      <c r="BT353" s="148">
        <v>19</v>
      </c>
      <c r="BU353" s="148"/>
      <c r="BV353" s="148"/>
      <c r="BW353" s="148"/>
      <c r="BX353" s="169">
        <f t="shared" si="121"/>
        <v>19</v>
      </c>
    </row>
    <row r="354" spans="1:76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09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10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11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08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12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13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14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15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16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17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18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19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20"/>
        <v>15</v>
      </c>
      <c r="BT354" s="148">
        <v>16</v>
      </c>
      <c r="BU354" s="148"/>
      <c r="BV354" s="148"/>
      <c r="BW354" s="148"/>
      <c r="BX354" s="169">
        <f t="shared" si="121"/>
        <v>16</v>
      </c>
    </row>
    <row r="355" spans="1:76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09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10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11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08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12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13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14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15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16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17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18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19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20"/>
        <v>5</v>
      </c>
      <c r="BT355" s="148">
        <v>5</v>
      </c>
      <c r="BU355" s="148"/>
      <c r="BV355" s="148"/>
      <c r="BW355" s="148"/>
      <c r="BX355" s="169">
        <f t="shared" si="121"/>
        <v>5</v>
      </c>
    </row>
    <row r="356" spans="1:76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09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10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11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08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12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13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14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15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16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17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18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19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20"/>
        <v>19</v>
      </c>
      <c r="BT356" s="148">
        <v>19</v>
      </c>
      <c r="BU356" s="148"/>
      <c r="BV356" s="148"/>
      <c r="BW356" s="148"/>
      <c r="BX356" s="169">
        <f t="shared" si="121"/>
        <v>19</v>
      </c>
    </row>
    <row r="357" spans="1:76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09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10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11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08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12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13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14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15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16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17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18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19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20"/>
        <v>15</v>
      </c>
      <c r="BT357" s="148">
        <v>15</v>
      </c>
      <c r="BU357" s="148"/>
      <c r="BV357" s="148"/>
      <c r="BW357" s="148"/>
      <c r="BX357" s="169">
        <f t="shared" si="121"/>
        <v>15</v>
      </c>
    </row>
    <row r="358" spans="1:76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09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10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11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08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12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13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14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15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16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17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18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19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20"/>
        <v>16</v>
      </c>
      <c r="BT358" s="148">
        <v>16</v>
      </c>
      <c r="BU358" s="148"/>
      <c r="BV358" s="148"/>
      <c r="BW358" s="148"/>
      <c r="BX358" s="169">
        <f t="shared" si="121"/>
        <v>16</v>
      </c>
    </row>
    <row r="359" spans="1:76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09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10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11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08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12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13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14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15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16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17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18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19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20"/>
        <v>90</v>
      </c>
      <c r="BT359" s="148">
        <v>90</v>
      </c>
      <c r="BU359" s="148"/>
      <c r="BV359" s="148"/>
      <c r="BW359" s="148"/>
      <c r="BX359" s="169">
        <f t="shared" si="121"/>
        <v>90</v>
      </c>
    </row>
    <row r="360" spans="1:76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09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10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11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08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12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13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14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15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16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17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18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19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20"/>
        <v>90</v>
      </c>
      <c r="BT360" s="148">
        <v>90</v>
      </c>
      <c r="BU360" s="148"/>
      <c r="BV360" s="148"/>
      <c r="BW360" s="148"/>
      <c r="BX360" s="169">
        <f t="shared" si="121"/>
        <v>90</v>
      </c>
    </row>
    <row r="361" spans="1:76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09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10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11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08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12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13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14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15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16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17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18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19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20"/>
        <v>5</v>
      </c>
      <c r="BT361" s="148">
        <v>5</v>
      </c>
      <c r="BU361" s="148"/>
      <c r="BV361" s="148"/>
      <c r="BW361" s="148"/>
      <c r="BX361" s="169">
        <f t="shared" si="121"/>
        <v>5</v>
      </c>
    </row>
    <row r="362" spans="1:76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09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10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11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08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12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13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14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15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16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17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18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19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20"/>
        <v>13.375</v>
      </c>
      <c r="BT362" s="148">
        <v>11.5</v>
      </c>
      <c r="BU362" s="148"/>
      <c r="BV362" s="148"/>
      <c r="BW362" s="148"/>
      <c r="BX362" s="169">
        <f t="shared" si="121"/>
        <v>11.5</v>
      </c>
    </row>
    <row r="363" spans="1:76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09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10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11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08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12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13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14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15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16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17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18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19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20"/>
        <v>11</v>
      </c>
      <c r="BT363" s="148">
        <v>11</v>
      </c>
      <c r="BU363" s="148"/>
      <c r="BV363" s="148"/>
      <c r="BW363" s="148"/>
      <c r="BX363" s="169">
        <f t="shared" si="121"/>
        <v>11</v>
      </c>
    </row>
    <row r="364" spans="1:76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09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10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11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08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12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13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14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15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16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17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18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19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20"/>
        <v>42</v>
      </c>
      <c r="BT364" s="148">
        <v>42</v>
      </c>
      <c r="BU364" s="148"/>
      <c r="BV364" s="148"/>
      <c r="BW364" s="148"/>
      <c r="BX364" s="169">
        <f t="shared" si="121"/>
        <v>42</v>
      </c>
    </row>
    <row r="365" spans="1:76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09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10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11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08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12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13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14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15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16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17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18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19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20"/>
        <v>44</v>
      </c>
      <c r="BT365" s="148">
        <v>44</v>
      </c>
      <c r="BU365" s="148"/>
      <c r="BV365" s="148"/>
      <c r="BW365" s="148"/>
      <c r="BX365" s="169">
        <f t="shared" si="121"/>
        <v>44</v>
      </c>
    </row>
    <row r="366" spans="1:76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09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10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11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08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12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13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14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15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16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17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18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19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20"/>
        <v>4.7</v>
      </c>
      <c r="BT366" s="148">
        <v>4.7</v>
      </c>
      <c r="BU366" s="148"/>
      <c r="BV366" s="148"/>
      <c r="BW366" s="148"/>
      <c r="BX366" s="169">
        <f t="shared" si="121"/>
        <v>4.7</v>
      </c>
    </row>
    <row r="367" spans="1:76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09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10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11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08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12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13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14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15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16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17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18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19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20"/>
        <v>4</v>
      </c>
      <c r="BT367" s="148">
        <v>4</v>
      </c>
      <c r="BU367" s="148"/>
      <c r="BV367" s="148"/>
      <c r="BW367" s="148"/>
      <c r="BX367" s="169">
        <f t="shared" si="121"/>
        <v>4</v>
      </c>
    </row>
    <row r="368" spans="1:76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09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10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11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08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12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13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14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15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16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17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18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19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20"/>
        <v>3.3</v>
      </c>
      <c r="BT368" s="148">
        <v>3.3</v>
      </c>
      <c r="BU368" s="148"/>
      <c r="BV368" s="148"/>
      <c r="BW368" s="148"/>
      <c r="BX368" s="169">
        <f t="shared" si="121"/>
        <v>3.3</v>
      </c>
    </row>
    <row r="369" spans="1:76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09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10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11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08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12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13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14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15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16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17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18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19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20"/>
        <v>18</v>
      </c>
      <c r="BT369" s="148">
        <v>15</v>
      </c>
      <c r="BU369" s="148"/>
      <c r="BV369" s="148"/>
      <c r="BW369" s="148"/>
      <c r="BX369" s="169">
        <f t="shared" si="121"/>
        <v>15</v>
      </c>
    </row>
    <row r="370" spans="1:76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09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10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11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08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12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13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14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15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16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17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18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19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20"/>
        <v>18</v>
      </c>
      <c r="BT370" s="148">
        <v>18</v>
      </c>
      <c r="BU370" s="148"/>
      <c r="BV370" s="148"/>
      <c r="BW370" s="148"/>
      <c r="BX370" s="169">
        <f t="shared" si="121"/>
        <v>18</v>
      </c>
    </row>
    <row r="371" spans="1:76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09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10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11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08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12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13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14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15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16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17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18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19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20"/>
        <v>16</v>
      </c>
      <c r="BT371" s="148">
        <v>16</v>
      </c>
      <c r="BU371" s="148"/>
      <c r="BV371" s="148"/>
      <c r="BW371" s="148"/>
      <c r="BX371" s="169">
        <f t="shared" si="121"/>
        <v>16</v>
      </c>
    </row>
    <row r="372" spans="1:76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09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10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11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08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12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13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14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15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16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17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18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19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20"/>
        <v>3.5</v>
      </c>
      <c r="BT372" s="148">
        <v>3.5</v>
      </c>
      <c r="BU372" s="148"/>
      <c r="BV372" s="148"/>
      <c r="BW372" s="148"/>
      <c r="BX372" s="169">
        <f t="shared" si="121"/>
        <v>3.5</v>
      </c>
    </row>
    <row r="373" spans="1:76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09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10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11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08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12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13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14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15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16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17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18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19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20"/>
        <v>3</v>
      </c>
      <c r="BT373" s="148">
        <v>3</v>
      </c>
      <c r="BU373" s="148"/>
      <c r="BV373" s="148"/>
      <c r="BW373" s="148"/>
      <c r="BX373" s="169">
        <f t="shared" si="121"/>
        <v>3</v>
      </c>
    </row>
    <row r="374" spans="1:76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09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10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11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08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12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13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14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15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16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17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18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19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20"/>
        <v>28</v>
      </c>
      <c r="BT374" s="148">
        <v>28</v>
      </c>
      <c r="BU374" s="148"/>
      <c r="BV374" s="148"/>
      <c r="BW374" s="148"/>
      <c r="BX374" s="169">
        <f t="shared" si="121"/>
        <v>28</v>
      </c>
    </row>
    <row r="375" spans="1:76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09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10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11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08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12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13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14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15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16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17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18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19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20"/>
        <v>7</v>
      </c>
      <c r="BT375" s="148">
        <v>7</v>
      </c>
      <c r="BU375" s="148"/>
      <c r="BV375" s="148"/>
      <c r="BW375" s="148"/>
      <c r="BX375" s="169">
        <f t="shared" si="121"/>
        <v>7</v>
      </c>
    </row>
    <row r="376" spans="1:76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09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10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11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08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12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13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14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15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16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17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18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19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20"/>
        <v>10.8</v>
      </c>
      <c r="BT376" s="148">
        <v>10.8</v>
      </c>
      <c r="BU376" s="148"/>
      <c r="BV376" s="148"/>
      <c r="BW376" s="148"/>
      <c r="BX376" s="169">
        <f t="shared" si="121"/>
        <v>10.8</v>
      </c>
    </row>
    <row r="377" spans="1:76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09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10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11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08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12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13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14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15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16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17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18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19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20"/>
        <v>11.6</v>
      </c>
      <c r="BT377" s="148">
        <v>11.6</v>
      </c>
      <c r="BU377" s="148"/>
      <c r="BV377" s="148"/>
      <c r="BW377" s="148"/>
      <c r="BX377" s="169">
        <f t="shared" si="121"/>
        <v>11.6</v>
      </c>
    </row>
    <row r="378" spans="1:76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</row>
    <row r="379" spans="1:76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09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10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11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08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/>
      <c r="BV379" s="270"/>
      <c r="BW379" s="270"/>
      <c r="BX379" s="169">
        <f>AVERAGE(BT379:BW379)</f>
        <v>10.85</v>
      </c>
    </row>
    <row r="380" spans="1:76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09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10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11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08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/>
      <c r="BV380" s="148"/>
      <c r="BW380" s="148"/>
      <c r="BX380" s="169">
        <f>AVERAGE(BT380:BW380)</f>
        <v>10.95</v>
      </c>
    </row>
    <row r="381" spans="1:76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76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76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76" ht="18.75" customHeight="1" x14ac:dyDescent="0.3">
      <c r="B384" s="143" t="s">
        <v>4</v>
      </c>
    </row>
    <row r="385" spans="1:76" ht="18" x14ac:dyDescent="0.25">
      <c r="A385" s="292" t="s">
        <v>45</v>
      </c>
      <c r="B385" s="292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  <c r="N385" s="359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</row>
    <row r="386" spans="1:76" ht="18" customHeight="1" x14ac:dyDescent="0.25">
      <c r="A386" s="206"/>
      <c r="B386" s="284"/>
      <c r="C386" s="289" t="s">
        <v>67</v>
      </c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1"/>
      <c r="BM386" s="289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0"/>
    </row>
    <row r="387" spans="1:76" ht="18.75" customHeight="1" x14ac:dyDescent="0.3">
      <c r="A387" s="218"/>
      <c r="B387" s="285"/>
      <c r="C387" s="279" t="s">
        <v>139</v>
      </c>
      <c r="D387" s="280"/>
      <c r="E387" s="280"/>
      <c r="F387" s="281"/>
      <c r="G387" s="274" t="s">
        <v>123</v>
      </c>
      <c r="H387" s="276" t="s">
        <v>139</v>
      </c>
      <c r="I387" s="277"/>
      <c r="J387" s="277"/>
      <c r="K387" s="278"/>
      <c r="L387" s="274" t="s">
        <v>123</v>
      </c>
      <c r="M387" s="276" t="s">
        <v>139</v>
      </c>
      <c r="N387" s="277"/>
      <c r="O387" s="277"/>
      <c r="P387" s="278"/>
      <c r="Q387" s="274" t="s">
        <v>123</v>
      </c>
      <c r="R387" s="279" t="s">
        <v>139</v>
      </c>
      <c r="S387" s="280"/>
      <c r="T387" s="280"/>
      <c r="U387" s="280"/>
      <c r="V387" s="281"/>
      <c r="W387" s="274" t="s">
        <v>123</v>
      </c>
      <c r="X387" s="279" t="s">
        <v>139</v>
      </c>
      <c r="Y387" s="280"/>
      <c r="Z387" s="280"/>
      <c r="AA387" s="281"/>
      <c r="AB387" s="274" t="s">
        <v>123</v>
      </c>
      <c r="AC387" s="276" t="s">
        <v>139</v>
      </c>
      <c r="AD387" s="277"/>
      <c r="AE387" s="277"/>
      <c r="AF387" s="278"/>
      <c r="AG387" s="274" t="s">
        <v>123</v>
      </c>
      <c r="AH387" s="276" t="s">
        <v>139</v>
      </c>
      <c r="AI387" s="277"/>
      <c r="AJ387" s="277"/>
      <c r="AK387" s="277"/>
      <c r="AL387" s="278"/>
      <c r="AM387" s="274" t="s">
        <v>123</v>
      </c>
      <c r="AN387" s="276" t="s">
        <v>139</v>
      </c>
      <c r="AO387" s="277"/>
      <c r="AP387" s="277"/>
      <c r="AQ387" s="278"/>
      <c r="AR387" s="274" t="s">
        <v>123</v>
      </c>
      <c r="AS387" s="276" t="s">
        <v>139</v>
      </c>
      <c r="AT387" s="277"/>
      <c r="AU387" s="277"/>
      <c r="AV387" s="277"/>
      <c r="AW387" s="253"/>
      <c r="AX387" s="274" t="s">
        <v>123</v>
      </c>
      <c r="AY387" s="276" t="s">
        <v>139</v>
      </c>
      <c r="AZ387" s="277"/>
      <c r="BA387" s="277"/>
      <c r="BB387" s="278"/>
      <c r="BC387" s="274" t="s">
        <v>123</v>
      </c>
      <c r="BD387" s="282" t="s">
        <v>139</v>
      </c>
      <c r="BE387" s="283"/>
      <c r="BF387" s="283"/>
      <c r="BG387" s="283"/>
      <c r="BH387" s="274" t="s">
        <v>123</v>
      </c>
      <c r="BI387" s="282" t="s">
        <v>139</v>
      </c>
      <c r="BJ387" s="283"/>
      <c r="BK387" s="283"/>
      <c r="BL387" s="283"/>
      <c r="BM387" s="283"/>
      <c r="BN387" s="274" t="s">
        <v>123</v>
      </c>
      <c r="BO387" s="282" t="s">
        <v>316</v>
      </c>
      <c r="BP387" s="283"/>
      <c r="BQ387" s="283"/>
      <c r="BR387" s="283"/>
      <c r="BS387" s="274" t="s">
        <v>123</v>
      </c>
      <c r="BT387" s="282" t="s">
        <v>316</v>
      </c>
      <c r="BU387" s="283"/>
      <c r="BV387" s="283"/>
      <c r="BW387" s="283"/>
      <c r="BX387" s="274" t="s">
        <v>123</v>
      </c>
    </row>
    <row r="388" spans="1:76" ht="18.75" customHeight="1" x14ac:dyDescent="0.25">
      <c r="A388" s="208"/>
      <c r="B388" s="286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75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75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75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75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75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5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5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75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75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75"/>
    </row>
    <row r="389" spans="1:76" ht="18" customHeight="1" x14ac:dyDescent="0.25">
      <c r="A389" s="287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</row>
    <row r="390" spans="1:76" ht="18" customHeight="1" x14ac:dyDescent="0.25">
      <c r="A390" s="288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22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/>
      <c r="BV390" s="148"/>
      <c r="BW390" s="148"/>
      <c r="BX390" s="169">
        <f>AVERAGE(BT390:BW390)</f>
        <v>5</v>
      </c>
    </row>
    <row r="391" spans="1:76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23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24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25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22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/>
      <c r="BV391" s="148"/>
      <c r="BW391" s="148"/>
      <c r="BX391" s="169">
        <f>AVERAGE(BT391:BW391)</f>
        <v>5</v>
      </c>
    </row>
    <row r="392" spans="1:76" ht="18" customHeight="1" x14ac:dyDescent="0.25">
      <c r="A392" s="287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</row>
    <row r="393" spans="1:76" ht="18" customHeight="1" x14ac:dyDescent="0.25">
      <c r="A393" s="288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23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24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25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22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26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27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28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29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30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31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32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33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134">AVERAGE(BO393:BR393)</f>
        <v>1.85</v>
      </c>
      <c r="BT393" s="148">
        <v>2</v>
      </c>
      <c r="BU393" s="148"/>
      <c r="BV393" s="148"/>
      <c r="BW393" s="148"/>
      <c r="BX393" s="169">
        <f t="shared" ref="BX393:BX419" si="135">AVERAGE(BT393:BW393)</f>
        <v>2</v>
      </c>
    </row>
    <row r="394" spans="1:76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23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24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25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22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26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27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28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29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30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31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32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33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134"/>
        <v>2.25</v>
      </c>
      <c r="BT394" s="148">
        <v>3</v>
      </c>
      <c r="BU394" s="148"/>
      <c r="BV394" s="148"/>
      <c r="BW394" s="148"/>
      <c r="BX394" s="169">
        <f t="shared" si="135"/>
        <v>3</v>
      </c>
    </row>
    <row r="395" spans="1:76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23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24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25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22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26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27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28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29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30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31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32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33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134"/>
        <v>22.25</v>
      </c>
      <c r="BT395" s="148">
        <v>18</v>
      </c>
      <c r="BU395" s="148"/>
      <c r="BV395" s="148"/>
      <c r="BW395" s="148"/>
      <c r="BX395" s="169">
        <f t="shared" si="135"/>
        <v>18</v>
      </c>
    </row>
    <row r="396" spans="1:76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23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24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25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22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26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27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28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29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30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31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32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33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134"/>
        <v>15.5</v>
      </c>
      <c r="BT396" s="148">
        <v>16</v>
      </c>
      <c r="BU396" s="148"/>
      <c r="BV396" s="148"/>
      <c r="BW396" s="148"/>
      <c r="BX396" s="169">
        <f t="shared" si="135"/>
        <v>16</v>
      </c>
    </row>
    <row r="397" spans="1:76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23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24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25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22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26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27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28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29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30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31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32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33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134"/>
        <v>6</v>
      </c>
      <c r="BT397" s="148">
        <v>6</v>
      </c>
      <c r="BU397" s="148"/>
      <c r="BV397" s="148"/>
      <c r="BW397" s="148"/>
      <c r="BX397" s="169">
        <f t="shared" si="135"/>
        <v>6</v>
      </c>
    </row>
    <row r="398" spans="1:76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23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24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25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22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26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27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28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29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30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31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32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33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134"/>
        <v>15</v>
      </c>
      <c r="BT398" s="148">
        <v>15</v>
      </c>
      <c r="BU398" s="148"/>
      <c r="BV398" s="148"/>
      <c r="BW398" s="148"/>
      <c r="BX398" s="169">
        <f t="shared" si="135"/>
        <v>15</v>
      </c>
    </row>
    <row r="399" spans="1:76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23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24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25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22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26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27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28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29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30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31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32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33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134"/>
        <v>13</v>
      </c>
      <c r="BT399" s="148">
        <v>13</v>
      </c>
      <c r="BU399" s="148"/>
      <c r="BV399" s="148"/>
      <c r="BW399" s="148"/>
      <c r="BX399" s="169">
        <f t="shared" si="135"/>
        <v>13</v>
      </c>
    </row>
    <row r="400" spans="1:76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23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24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25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22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26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27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28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29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30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31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32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33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134"/>
        <v>15</v>
      </c>
      <c r="BT400" s="148">
        <v>15</v>
      </c>
      <c r="BU400" s="148"/>
      <c r="BV400" s="148"/>
      <c r="BW400" s="148"/>
      <c r="BX400" s="169">
        <f t="shared" si="135"/>
        <v>15</v>
      </c>
    </row>
    <row r="401" spans="1:76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23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24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25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22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26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27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28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29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30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31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32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33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134"/>
        <v>85</v>
      </c>
      <c r="BT401" s="148">
        <v>85</v>
      </c>
      <c r="BU401" s="148"/>
      <c r="BV401" s="148"/>
      <c r="BW401" s="148"/>
      <c r="BX401" s="169">
        <f t="shared" si="135"/>
        <v>85</v>
      </c>
    </row>
    <row r="402" spans="1:76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23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24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25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22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26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27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28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29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30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31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32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33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134"/>
        <v>85</v>
      </c>
      <c r="BT402" s="148">
        <v>85</v>
      </c>
      <c r="BU402" s="148"/>
      <c r="BV402" s="148"/>
      <c r="BW402" s="148"/>
      <c r="BX402" s="169">
        <f t="shared" si="135"/>
        <v>85</v>
      </c>
    </row>
    <row r="403" spans="1:76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23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24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25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22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26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27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28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29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30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31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32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33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134"/>
        <v>5.5</v>
      </c>
      <c r="BT403" s="148">
        <v>5.5</v>
      </c>
      <c r="BU403" s="148"/>
      <c r="BV403" s="148"/>
      <c r="BW403" s="148"/>
      <c r="BX403" s="169">
        <f t="shared" si="135"/>
        <v>5.5</v>
      </c>
    </row>
    <row r="404" spans="1:76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23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24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25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22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26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27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28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29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30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31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32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33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134"/>
        <v>11.5</v>
      </c>
      <c r="BT404" s="148">
        <v>11</v>
      </c>
      <c r="BU404" s="148"/>
      <c r="BV404" s="148"/>
      <c r="BW404" s="148"/>
      <c r="BX404" s="169">
        <f t="shared" si="135"/>
        <v>11</v>
      </c>
    </row>
    <row r="405" spans="1:76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23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24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25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22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26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27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28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29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30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31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32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33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134"/>
        <v>11.5</v>
      </c>
      <c r="BT405" s="148">
        <v>11.5</v>
      </c>
      <c r="BU405" s="148"/>
      <c r="BV405" s="148"/>
      <c r="BW405" s="148"/>
      <c r="BX405" s="169">
        <f t="shared" si="135"/>
        <v>11.5</v>
      </c>
    </row>
    <row r="406" spans="1:76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23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24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25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22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26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27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28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29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30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31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32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33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134"/>
        <v>42</v>
      </c>
      <c r="BT406" s="148">
        <v>42</v>
      </c>
      <c r="BU406" s="148"/>
      <c r="BV406" s="148"/>
      <c r="BW406" s="148"/>
      <c r="BX406" s="169">
        <f t="shared" si="135"/>
        <v>42</v>
      </c>
    </row>
    <row r="407" spans="1:76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23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24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25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22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26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27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28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29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30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31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32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33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134"/>
        <v>45</v>
      </c>
      <c r="BT407" s="148">
        <v>45</v>
      </c>
      <c r="BU407" s="148"/>
      <c r="BV407" s="148"/>
      <c r="BW407" s="148"/>
      <c r="BX407" s="169">
        <f t="shared" si="135"/>
        <v>45</v>
      </c>
    </row>
    <row r="408" spans="1:76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23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24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25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22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26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27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28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29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30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31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32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33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134"/>
        <v>4.9000000000000004</v>
      </c>
      <c r="BT408" s="148">
        <v>4.9000000000000004</v>
      </c>
      <c r="BU408" s="148"/>
      <c r="BV408" s="148"/>
      <c r="BW408" s="148"/>
      <c r="BX408" s="169">
        <f t="shared" si="135"/>
        <v>4.9000000000000004</v>
      </c>
    </row>
    <row r="409" spans="1:76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23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24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25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22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26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27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28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29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30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31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32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33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134"/>
        <v>4.4000000000000004</v>
      </c>
      <c r="BT409" s="148">
        <v>4.4000000000000004</v>
      </c>
      <c r="BU409" s="148"/>
      <c r="BV409" s="148"/>
      <c r="BW409" s="148"/>
      <c r="BX409" s="169">
        <f t="shared" si="135"/>
        <v>4.4000000000000004</v>
      </c>
    </row>
    <row r="410" spans="1:76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23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24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25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22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26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27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28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29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30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31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32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33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134"/>
        <v>3.5</v>
      </c>
      <c r="BT410" s="148">
        <v>3.5</v>
      </c>
      <c r="BU410" s="148"/>
      <c r="BV410" s="148"/>
      <c r="BW410" s="148"/>
      <c r="BX410" s="169">
        <f t="shared" si="135"/>
        <v>3.5</v>
      </c>
    </row>
    <row r="411" spans="1:76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23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24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25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22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26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27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28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29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30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31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32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33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134"/>
        <v>17</v>
      </c>
      <c r="BT411" s="148">
        <v>17</v>
      </c>
      <c r="BU411" s="148"/>
      <c r="BV411" s="148"/>
      <c r="BW411" s="148"/>
      <c r="BX411" s="169">
        <f t="shared" si="135"/>
        <v>17</v>
      </c>
    </row>
    <row r="412" spans="1:76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23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24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25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22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26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27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28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29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30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31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32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33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134"/>
        <v>18</v>
      </c>
      <c r="BT412" s="148">
        <v>18</v>
      </c>
      <c r="BU412" s="148"/>
      <c r="BV412" s="148"/>
      <c r="BW412" s="148"/>
      <c r="BX412" s="169">
        <f t="shared" si="135"/>
        <v>18</v>
      </c>
    </row>
    <row r="413" spans="1:76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23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24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25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22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26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27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28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29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30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31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32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33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134"/>
        <v>15</v>
      </c>
      <c r="BT413" s="148">
        <v>15</v>
      </c>
      <c r="BU413" s="148"/>
      <c r="BV413" s="148"/>
      <c r="BW413" s="148"/>
      <c r="BX413" s="169">
        <f t="shared" si="135"/>
        <v>15</v>
      </c>
    </row>
    <row r="414" spans="1:76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23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24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25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22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26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27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28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29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30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31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32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33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134"/>
        <v>4</v>
      </c>
      <c r="BT414" s="148">
        <v>4</v>
      </c>
      <c r="BU414" s="148"/>
      <c r="BV414" s="148"/>
      <c r="BW414" s="148"/>
      <c r="BX414" s="169">
        <f t="shared" si="135"/>
        <v>4</v>
      </c>
    </row>
    <row r="415" spans="1:76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23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24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25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22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26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27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28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29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30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31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32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33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134"/>
        <v>3.5</v>
      </c>
      <c r="BT415" s="148">
        <v>3.5</v>
      </c>
      <c r="BU415" s="148"/>
      <c r="BV415" s="148"/>
      <c r="BW415" s="148"/>
      <c r="BX415" s="169">
        <f t="shared" si="135"/>
        <v>3.5</v>
      </c>
    </row>
    <row r="416" spans="1:76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23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24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25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22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26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27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28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29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30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31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32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33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134"/>
        <v>30</v>
      </c>
      <c r="BT416" s="148">
        <v>30</v>
      </c>
      <c r="BU416" s="148"/>
      <c r="BV416" s="148"/>
      <c r="BW416" s="148"/>
      <c r="BX416" s="169">
        <f t="shared" si="135"/>
        <v>30</v>
      </c>
    </row>
    <row r="417" spans="1:76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23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24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25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22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26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27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28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29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30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31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32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33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134"/>
        <v>6.9</v>
      </c>
      <c r="BT417" s="148">
        <v>6.9</v>
      </c>
      <c r="BU417" s="148"/>
      <c r="BV417" s="148"/>
      <c r="BW417" s="148"/>
      <c r="BX417" s="169">
        <f t="shared" si="135"/>
        <v>6.9</v>
      </c>
    </row>
    <row r="418" spans="1:76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23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24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25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22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26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27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28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29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30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31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32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33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134"/>
        <v>10.6</v>
      </c>
      <c r="BT418" s="148">
        <v>10.6</v>
      </c>
      <c r="BU418" s="148"/>
      <c r="BV418" s="148"/>
      <c r="BW418" s="148"/>
      <c r="BX418" s="169">
        <f t="shared" si="135"/>
        <v>10.6</v>
      </c>
    </row>
    <row r="419" spans="1:76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23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24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25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22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26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27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28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29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30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31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32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33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134"/>
        <v>11.5</v>
      </c>
      <c r="BT419" s="148">
        <v>11.5</v>
      </c>
      <c r="BU419" s="148"/>
      <c r="BV419" s="148"/>
      <c r="BW419" s="148"/>
      <c r="BX419" s="169">
        <f t="shared" si="135"/>
        <v>11.5</v>
      </c>
    </row>
    <row r="420" spans="1:76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</row>
    <row r="421" spans="1:76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23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24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25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22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/>
      <c r="BV421" s="270"/>
      <c r="BW421" s="270"/>
      <c r="BX421" s="169">
        <f>AVERAGE(BT421:BW421)</f>
        <v>10.85</v>
      </c>
    </row>
    <row r="422" spans="1:76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23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24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25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22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/>
      <c r="BV422" s="148"/>
      <c r="BW422" s="148"/>
      <c r="BX422" s="169">
        <f>AVERAGE(BT422:BW422)</f>
        <v>10.95</v>
      </c>
    </row>
    <row r="423" spans="1:76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76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76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76" ht="18.75" customHeight="1" x14ac:dyDescent="0.3"/>
    <row r="427" spans="1:76" ht="18" x14ac:dyDescent="0.25">
      <c r="A427" s="292" t="s">
        <v>45</v>
      </c>
      <c r="B427" s="292"/>
      <c r="C427" s="359"/>
      <c r="D427" s="359"/>
      <c r="E427" s="359"/>
      <c r="F427" s="359"/>
      <c r="G427" s="359"/>
      <c r="H427" s="359"/>
      <c r="I427" s="359"/>
      <c r="J427" s="359"/>
      <c r="K427" s="359"/>
      <c r="L427" s="359"/>
      <c r="M427" s="359"/>
      <c r="N427" s="359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</row>
    <row r="428" spans="1:76" ht="18.75" customHeight="1" x14ac:dyDescent="0.3">
      <c r="A428" s="217"/>
      <c r="B428" s="197"/>
      <c r="C428" s="289" t="s">
        <v>39</v>
      </c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1"/>
      <c r="BM428" s="289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0"/>
    </row>
    <row r="429" spans="1:76" ht="18.75" customHeight="1" x14ac:dyDescent="0.3">
      <c r="A429" s="218"/>
      <c r="B429" s="198"/>
      <c r="C429" s="279" t="s">
        <v>139</v>
      </c>
      <c r="D429" s="280"/>
      <c r="E429" s="280"/>
      <c r="F429" s="281"/>
      <c r="G429" s="274" t="s">
        <v>123</v>
      </c>
      <c r="H429" s="276" t="s">
        <v>139</v>
      </c>
      <c r="I429" s="277"/>
      <c r="J429" s="277"/>
      <c r="K429" s="278"/>
      <c r="L429" s="274" t="s">
        <v>123</v>
      </c>
      <c r="M429" s="276" t="s">
        <v>139</v>
      </c>
      <c r="N429" s="277"/>
      <c r="O429" s="277"/>
      <c r="P429" s="278"/>
      <c r="Q429" s="274" t="s">
        <v>123</v>
      </c>
      <c r="R429" s="279" t="s">
        <v>139</v>
      </c>
      <c r="S429" s="280"/>
      <c r="T429" s="280"/>
      <c r="U429" s="280"/>
      <c r="V429" s="281"/>
      <c r="W429" s="274" t="s">
        <v>123</v>
      </c>
      <c r="X429" s="279" t="s">
        <v>139</v>
      </c>
      <c r="Y429" s="280"/>
      <c r="Z429" s="280"/>
      <c r="AA429" s="281"/>
      <c r="AB429" s="274" t="s">
        <v>123</v>
      </c>
      <c r="AC429" s="276" t="s">
        <v>139</v>
      </c>
      <c r="AD429" s="277"/>
      <c r="AE429" s="277"/>
      <c r="AF429" s="278"/>
      <c r="AG429" s="274" t="s">
        <v>123</v>
      </c>
      <c r="AH429" s="276" t="s">
        <v>139</v>
      </c>
      <c r="AI429" s="277"/>
      <c r="AJ429" s="277"/>
      <c r="AK429" s="277"/>
      <c r="AL429" s="278"/>
      <c r="AM429" s="274" t="s">
        <v>123</v>
      </c>
      <c r="AN429" s="276" t="s">
        <v>139</v>
      </c>
      <c r="AO429" s="277"/>
      <c r="AP429" s="277"/>
      <c r="AQ429" s="278"/>
      <c r="AR429" s="274" t="s">
        <v>123</v>
      </c>
      <c r="AS429" s="276" t="s">
        <v>139</v>
      </c>
      <c r="AT429" s="277"/>
      <c r="AU429" s="277"/>
      <c r="AV429" s="277"/>
      <c r="AW429" s="253"/>
      <c r="AX429" s="274" t="s">
        <v>123</v>
      </c>
      <c r="AY429" s="276" t="s">
        <v>139</v>
      </c>
      <c r="AZ429" s="277"/>
      <c r="BA429" s="277"/>
      <c r="BB429" s="278"/>
      <c r="BC429" s="274" t="s">
        <v>123</v>
      </c>
      <c r="BD429" s="282" t="s">
        <v>139</v>
      </c>
      <c r="BE429" s="283"/>
      <c r="BF429" s="283"/>
      <c r="BG429" s="283"/>
      <c r="BH429" s="274" t="s">
        <v>123</v>
      </c>
      <c r="BI429" s="282" t="s">
        <v>139</v>
      </c>
      <c r="BJ429" s="283"/>
      <c r="BK429" s="283"/>
      <c r="BL429" s="283"/>
      <c r="BM429" s="283"/>
      <c r="BN429" s="274" t="s">
        <v>123</v>
      </c>
      <c r="BO429" s="282" t="s">
        <v>316</v>
      </c>
      <c r="BP429" s="283"/>
      <c r="BQ429" s="283"/>
      <c r="BR429" s="283"/>
      <c r="BS429" s="274" t="s">
        <v>123</v>
      </c>
      <c r="BT429" s="282" t="s">
        <v>316</v>
      </c>
      <c r="BU429" s="283"/>
      <c r="BV429" s="283"/>
      <c r="BW429" s="283"/>
      <c r="BX429" s="274" t="s">
        <v>123</v>
      </c>
    </row>
    <row r="430" spans="1:76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75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75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75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75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75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5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5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75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75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75"/>
    </row>
    <row r="431" spans="1:76" ht="18" customHeight="1" x14ac:dyDescent="0.25">
      <c r="A431" s="287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</row>
    <row r="432" spans="1:76" ht="18" customHeight="1" x14ac:dyDescent="0.25">
      <c r="A432" s="288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3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/>
      <c r="BV432" s="148"/>
      <c r="BW432" s="148"/>
      <c r="BX432" s="169">
        <f>AVERAGE(BT432:BW432)</f>
        <v>5.5</v>
      </c>
    </row>
    <row r="433" spans="1:76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3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3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3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3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/>
      <c r="BV433" s="148"/>
      <c r="BW433" s="148"/>
      <c r="BX433" s="169">
        <f>AVERAGE(BT433:BW433)</f>
        <v>6</v>
      </c>
    </row>
    <row r="434" spans="1:76" ht="18" customHeight="1" x14ac:dyDescent="0.25">
      <c r="A434" s="287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</row>
    <row r="435" spans="1:76" ht="18" customHeight="1" x14ac:dyDescent="0.25">
      <c r="A435" s="288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3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3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3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3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4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4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4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4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4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4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4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147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148">AVERAGE(BO435:BR435)</f>
        <v>3</v>
      </c>
      <c r="BT435" s="148">
        <v>3.3</v>
      </c>
      <c r="BU435" s="148"/>
      <c r="BV435" s="148"/>
      <c r="BW435" s="148"/>
      <c r="BX435" s="169">
        <f t="shared" ref="BX435:BX461" si="149">AVERAGE(BT435:BW435)</f>
        <v>3.3</v>
      </c>
    </row>
    <row r="436" spans="1:76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3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3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3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3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4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4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4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4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4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4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4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147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148"/>
        <v>3.75</v>
      </c>
      <c r="BT436" s="148">
        <v>3</v>
      </c>
      <c r="BU436" s="148"/>
      <c r="BV436" s="148"/>
      <c r="BW436" s="148"/>
      <c r="BX436" s="169">
        <f t="shared" si="149"/>
        <v>3</v>
      </c>
    </row>
    <row r="437" spans="1:76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3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3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3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3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4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4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4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4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4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4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4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147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148"/>
        <v>27.75</v>
      </c>
      <c r="BT437" s="148">
        <v>23</v>
      </c>
      <c r="BU437" s="148"/>
      <c r="BV437" s="148"/>
      <c r="BW437" s="148"/>
      <c r="BX437" s="169">
        <f t="shared" si="149"/>
        <v>23</v>
      </c>
    </row>
    <row r="438" spans="1:76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3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3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3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3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4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4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4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4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4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4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4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147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148"/>
        <v>19.5</v>
      </c>
      <c r="BT438" s="148">
        <v>20</v>
      </c>
      <c r="BU438" s="148"/>
      <c r="BV438" s="148"/>
      <c r="BW438" s="148"/>
      <c r="BX438" s="169">
        <f t="shared" si="149"/>
        <v>20</v>
      </c>
    </row>
    <row r="439" spans="1:76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3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3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3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3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4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4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4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4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4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4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4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147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148"/>
        <v>7</v>
      </c>
      <c r="BT439" s="148">
        <v>7</v>
      </c>
      <c r="BU439" s="148"/>
      <c r="BV439" s="148"/>
      <c r="BW439" s="148"/>
      <c r="BX439" s="169">
        <f t="shared" si="149"/>
        <v>7</v>
      </c>
    </row>
    <row r="440" spans="1:76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3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3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3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3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4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4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4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4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4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4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4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147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148"/>
        <v>17</v>
      </c>
      <c r="BT440" s="148">
        <v>17</v>
      </c>
      <c r="BU440" s="148"/>
      <c r="BV440" s="148"/>
      <c r="BW440" s="148"/>
      <c r="BX440" s="169">
        <f t="shared" si="149"/>
        <v>17</v>
      </c>
    </row>
    <row r="441" spans="1:76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3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3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3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3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4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4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4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4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4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4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4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147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148"/>
        <v>14</v>
      </c>
      <c r="BT441" s="148">
        <v>14</v>
      </c>
      <c r="BU441" s="148"/>
      <c r="BV441" s="148"/>
      <c r="BW441" s="148"/>
      <c r="BX441" s="169">
        <f t="shared" si="149"/>
        <v>14</v>
      </c>
    </row>
    <row r="442" spans="1:76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3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3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3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3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4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4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4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4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4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4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4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147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148"/>
        <v>18</v>
      </c>
      <c r="BT442" s="148">
        <v>18</v>
      </c>
      <c r="BU442" s="148"/>
      <c r="BV442" s="148"/>
      <c r="BW442" s="148"/>
      <c r="BX442" s="169">
        <f t="shared" si="149"/>
        <v>18</v>
      </c>
    </row>
    <row r="443" spans="1:76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3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3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3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3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4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4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4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4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4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4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4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147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148"/>
        <v>95</v>
      </c>
      <c r="BT443" s="148">
        <v>95</v>
      </c>
      <c r="BU443" s="148"/>
      <c r="BV443" s="148"/>
      <c r="BW443" s="148"/>
      <c r="BX443" s="169">
        <f t="shared" si="149"/>
        <v>95</v>
      </c>
    </row>
    <row r="444" spans="1:76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3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3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3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3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4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4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4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4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4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4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4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147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148"/>
        <v>95</v>
      </c>
      <c r="BT444" s="148">
        <v>100</v>
      </c>
      <c r="BU444" s="148"/>
      <c r="BV444" s="148"/>
      <c r="BW444" s="148"/>
      <c r="BX444" s="169">
        <f t="shared" si="149"/>
        <v>100</v>
      </c>
    </row>
    <row r="445" spans="1:76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3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3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3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3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4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4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4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4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4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4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4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147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148"/>
        <v>7</v>
      </c>
      <c r="BT445" s="148">
        <v>7</v>
      </c>
      <c r="BU445" s="148"/>
      <c r="BV445" s="148"/>
      <c r="BW445" s="148"/>
      <c r="BX445" s="169">
        <f t="shared" si="149"/>
        <v>7</v>
      </c>
    </row>
    <row r="446" spans="1:76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3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3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3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3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4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4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4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4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4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4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4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147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148"/>
        <v>12.625</v>
      </c>
      <c r="BT446" s="148">
        <v>11</v>
      </c>
      <c r="BU446" s="148"/>
      <c r="BV446" s="148"/>
      <c r="BW446" s="148"/>
      <c r="BX446" s="169">
        <f t="shared" si="149"/>
        <v>11</v>
      </c>
    </row>
    <row r="447" spans="1:76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3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3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3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3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4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4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4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4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4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4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4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147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148"/>
        <v>11</v>
      </c>
      <c r="BT447" s="148">
        <v>11</v>
      </c>
      <c r="BU447" s="148"/>
      <c r="BV447" s="148"/>
      <c r="BW447" s="148"/>
      <c r="BX447" s="169">
        <f t="shared" si="149"/>
        <v>11</v>
      </c>
    </row>
    <row r="448" spans="1:76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3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3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3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3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4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4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4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4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4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4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4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147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148"/>
        <v>45</v>
      </c>
      <c r="BT448" s="148">
        <v>45</v>
      </c>
      <c r="BU448" s="148"/>
      <c r="BV448" s="148"/>
      <c r="BW448" s="148"/>
      <c r="BX448" s="169">
        <f t="shared" si="149"/>
        <v>45</v>
      </c>
    </row>
    <row r="449" spans="1:76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3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3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3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3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4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4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4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4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4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4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4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147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148"/>
        <v>45</v>
      </c>
      <c r="BT449" s="148">
        <v>45</v>
      </c>
      <c r="BU449" s="148"/>
      <c r="BV449" s="148"/>
      <c r="BW449" s="148"/>
      <c r="BX449" s="169">
        <f t="shared" si="149"/>
        <v>45</v>
      </c>
    </row>
    <row r="450" spans="1:76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3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3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3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3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4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4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4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4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4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4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4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147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148"/>
        <v>5.4</v>
      </c>
      <c r="BT450" s="148">
        <v>5.3</v>
      </c>
      <c r="BU450" s="148"/>
      <c r="BV450" s="148"/>
      <c r="BW450" s="148"/>
      <c r="BX450" s="169">
        <f t="shared" si="149"/>
        <v>5.3</v>
      </c>
    </row>
    <row r="451" spans="1:76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3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3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3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3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4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4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4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4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4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4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4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147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148"/>
        <v>4.55</v>
      </c>
      <c r="BT451" s="148">
        <v>4.4400000000000004</v>
      </c>
      <c r="BU451" s="148"/>
      <c r="BV451" s="148"/>
      <c r="BW451" s="148"/>
      <c r="BX451" s="169">
        <f t="shared" si="149"/>
        <v>4.4400000000000004</v>
      </c>
    </row>
    <row r="452" spans="1:76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3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3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3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3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4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4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4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4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4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4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4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147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148"/>
        <v>4.5</v>
      </c>
      <c r="BT452" s="148">
        <v>4.5</v>
      </c>
      <c r="BU452" s="148"/>
      <c r="BV452" s="148"/>
      <c r="BW452" s="148"/>
      <c r="BX452" s="169">
        <f t="shared" si="149"/>
        <v>4.5</v>
      </c>
    </row>
    <row r="453" spans="1:76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3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3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3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3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4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4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4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4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4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4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4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147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148"/>
        <v>18</v>
      </c>
      <c r="BT453" s="148">
        <v>18</v>
      </c>
      <c r="BU453" s="148"/>
      <c r="BV453" s="148"/>
      <c r="BW453" s="148"/>
      <c r="BX453" s="169">
        <f t="shared" si="149"/>
        <v>18</v>
      </c>
    </row>
    <row r="454" spans="1:76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3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3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3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3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4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4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4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4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4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4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4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147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148"/>
        <v>15</v>
      </c>
      <c r="BT454" s="148">
        <v>15</v>
      </c>
      <c r="BU454" s="148"/>
      <c r="BV454" s="148"/>
      <c r="BW454" s="148"/>
      <c r="BX454" s="169">
        <f t="shared" si="149"/>
        <v>15</v>
      </c>
    </row>
    <row r="455" spans="1:76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3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3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3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3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4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4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4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4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4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4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4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147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148"/>
        <v>15</v>
      </c>
      <c r="BT455" s="148">
        <v>15</v>
      </c>
      <c r="BU455" s="148"/>
      <c r="BV455" s="148"/>
      <c r="BW455" s="148"/>
      <c r="BX455" s="169">
        <f t="shared" si="149"/>
        <v>15</v>
      </c>
    </row>
    <row r="456" spans="1:76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3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3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3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3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4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4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4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4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4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4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4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147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148"/>
        <v>3.8</v>
      </c>
      <c r="BT456" s="148">
        <v>3.8</v>
      </c>
      <c r="BU456" s="148"/>
      <c r="BV456" s="148"/>
      <c r="BW456" s="148"/>
      <c r="BX456" s="169">
        <f t="shared" si="149"/>
        <v>3.8</v>
      </c>
    </row>
    <row r="457" spans="1:76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3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3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3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3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4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4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4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4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4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4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4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147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148"/>
        <v>3</v>
      </c>
      <c r="BT457" s="148">
        <v>3</v>
      </c>
      <c r="BU457" s="148"/>
      <c r="BV457" s="148"/>
      <c r="BW457" s="148"/>
      <c r="BX457" s="169">
        <f t="shared" si="149"/>
        <v>3</v>
      </c>
    </row>
    <row r="458" spans="1:76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3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3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3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3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4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4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4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4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4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4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4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147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148"/>
        <v>30</v>
      </c>
      <c r="BT458" s="148">
        <v>30</v>
      </c>
      <c r="BU458" s="148"/>
      <c r="BV458" s="148"/>
      <c r="BW458" s="148"/>
      <c r="BX458" s="169">
        <f t="shared" si="149"/>
        <v>30</v>
      </c>
    </row>
    <row r="459" spans="1:76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3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3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3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3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4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4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4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4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4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4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4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147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148"/>
        <v>7.2</v>
      </c>
      <c r="BT459" s="148">
        <v>7.2</v>
      </c>
      <c r="BU459" s="148"/>
      <c r="BV459" s="148"/>
      <c r="BW459" s="148"/>
      <c r="BX459" s="169">
        <f t="shared" si="149"/>
        <v>7.2</v>
      </c>
    </row>
    <row r="460" spans="1:76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3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3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3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3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4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4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4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4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4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4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4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147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148"/>
        <v>10</v>
      </c>
      <c r="BT460" s="148">
        <v>10</v>
      </c>
      <c r="BU460" s="148"/>
      <c r="BV460" s="148"/>
      <c r="BW460" s="148"/>
      <c r="BX460" s="169">
        <f t="shared" si="149"/>
        <v>10</v>
      </c>
    </row>
    <row r="461" spans="1:76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3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3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3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3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4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4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4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4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4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4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4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147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148"/>
        <v>10.5</v>
      </c>
      <c r="BT461" s="148">
        <v>10.5</v>
      </c>
      <c r="BU461" s="148"/>
      <c r="BV461" s="148"/>
      <c r="BW461" s="148"/>
      <c r="BX461" s="169">
        <f t="shared" si="149"/>
        <v>10.5</v>
      </c>
    </row>
    <row r="462" spans="1:76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</row>
    <row r="463" spans="1:76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3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3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3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3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/>
      <c r="BV463" s="270"/>
      <c r="BW463" s="270"/>
      <c r="BX463" s="169">
        <f>AVERAGE(BT463:BW463)</f>
        <v>10.85</v>
      </c>
    </row>
    <row r="464" spans="1:76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3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3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3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3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/>
      <c r="BV464" s="148"/>
      <c r="BW464" s="148"/>
      <c r="BX464" s="169">
        <f>AVERAGE(BT464:BW464)</f>
        <v>10.95</v>
      </c>
    </row>
    <row r="465" spans="1:76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76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76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76" ht="18.75" customHeight="1" x14ac:dyDescent="0.3"/>
    <row r="469" spans="1:76" ht="18" x14ac:dyDescent="0.25">
      <c r="A469" s="292" t="s">
        <v>45</v>
      </c>
      <c r="B469" s="292"/>
      <c r="C469" s="359"/>
      <c r="D469" s="359"/>
      <c r="E469" s="359"/>
      <c r="F469" s="359"/>
      <c r="G469" s="359"/>
      <c r="H469" s="359"/>
      <c r="I469" s="359"/>
      <c r="J469" s="359"/>
      <c r="K469" s="359"/>
      <c r="L469" s="359"/>
      <c r="M469" s="359"/>
      <c r="N469" s="359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</row>
    <row r="470" spans="1:76" ht="18.75" customHeight="1" x14ac:dyDescent="0.3">
      <c r="A470" s="217"/>
      <c r="B470" s="197"/>
      <c r="C470" s="289" t="s">
        <v>40</v>
      </c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1"/>
      <c r="BM470" s="289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</row>
    <row r="471" spans="1:76" ht="18.75" customHeight="1" x14ac:dyDescent="0.3">
      <c r="A471" s="218"/>
      <c r="B471" s="198"/>
      <c r="C471" s="279" t="s">
        <v>139</v>
      </c>
      <c r="D471" s="280"/>
      <c r="E471" s="280"/>
      <c r="F471" s="281"/>
      <c r="G471" s="274" t="s">
        <v>123</v>
      </c>
      <c r="H471" s="276" t="s">
        <v>139</v>
      </c>
      <c r="I471" s="277"/>
      <c r="J471" s="277"/>
      <c r="K471" s="278"/>
      <c r="L471" s="274" t="s">
        <v>123</v>
      </c>
      <c r="M471" s="276" t="s">
        <v>139</v>
      </c>
      <c r="N471" s="277"/>
      <c r="O471" s="277"/>
      <c r="P471" s="278"/>
      <c r="Q471" s="274" t="s">
        <v>123</v>
      </c>
      <c r="R471" s="279" t="s">
        <v>139</v>
      </c>
      <c r="S471" s="280"/>
      <c r="T471" s="280"/>
      <c r="U471" s="280"/>
      <c r="V471" s="281"/>
      <c r="W471" s="274" t="s">
        <v>123</v>
      </c>
      <c r="X471" s="279" t="s">
        <v>139</v>
      </c>
      <c r="Y471" s="280"/>
      <c r="Z471" s="280"/>
      <c r="AA471" s="281"/>
      <c r="AB471" s="274" t="s">
        <v>123</v>
      </c>
      <c r="AC471" s="276" t="s">
        <v>139</v>
      </c>
      <c r="AD471" s="277"/>
      <c r="AE471" s="277"/>
      <c r="AF471" s="278"/>
      <c r="AG471" s="274" t="s">
        <v>123</v>
      </c>
      <c r="AH471" s="276" t="s">
        <v>139</v>
      </c>
      <c r="AI471" s="277"/>
      <c r="AJ471" s="277"/>
      <c r="AK471" s="277"/>
      <c r="AL471" s="278"/>
      <c r="AM471" s="274" t="s">
        <v>123</v>
      </c>
      <c r="AN471" s="276" t="s">
        <v>139</v>
      </c>
      <c r="AO471" s="277"/>
      <c r="AP471" s="277"/>
      <c r="AQ471" s="278"/>
      <c r="AR471" s="274" t="s">
        <v>123</v>
      </c>
      <c r="AS471" s="276" t="s">
        <v>139</v>
      </c>
      <c r="AT471" s="277"/>
      <c r="AU471" s="277"/>
      <c r="AV471" s="277"/>
      <c r="AW471" s="253"/>
      <c r="AX471" s="274" t="s">
        <v>123</v>
      </c>
      <c r="AY471" s="276" t="s">
        <v>139</v>
      </c>
      <c r="AZ471" s="277"/>
      <c r="BA471" s="277"/>
      <c r="BB471" s="278"/>
      <c r="BC471" s="274" t="s">
        <v>123</v>
      </c>
      <c r="BD471" s="282" t="s">
        <v>139</v>
      </c>
      <c r="BE471" s="283"/>
      <c r="BF471" s="283"/>
      <c r="BG471" s="283"/>
      <c r="BH471" s="274" t="s">
        <v>123</v>
      </c>
      <c r="BI471" s="282" t="s">
        <v>139</v>
      </c>
      <c r="BJ471" s="283"/>
      <c r="BK471" s="283"/>
      <c r="BL471" s="283"/>
      <c r="BM471" s="283"/>
      <c r="BN471" s="274" t="s">
        <v>123</v>
      </c>
      <c r="BO471" s="282" t="s">
        <v>316</v>
      </c>
      <c r="BP471" s="283"/>
      <c r="BQ471" s="283"/>
      <c r="BR471" s="283"/>
      <c r="BS471" s="274" t="s">
        <v>123</v>
      </c>
      <c r="BT471" s="282" t="s">
        <v>316</v>
      </c>
      <c r="BU471" s="283"/>
      <c r="BV471" s="283"/>
      <c r="BW471" s="283"/>
      <c r="BX471" s="274" t="s">
        <v>123</v>
      </c>
    </row>
    <row r="472" spans="1:76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75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75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75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75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75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5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5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75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75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75"/>
    </row>
    <row r="473" spans="1:76" ht="18" customHeight="1" x14ac:dyDescent="0.25">
      <c r="A473" s="287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</row>
    <row r="474" spans="1:76" ht="18" customHeight="1" x14ac:dyDescent="0.25">
      <c r="A474" s="288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50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/>
      <c r="BV474" s="148"/>
      <c r="BW474" s="148"/>
      <c r="BX474" s="169">
        <f>AVERAGE(BT474:BW474)</f>
        <v>5.5</v>
      </c>
    </row>
    <row r="475" spans="1:76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51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52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53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50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/>
      <c r="BV475" s="148"/>
      <c r="BW475" s="148"/>
      <c r="BX475" s="169">
        <f>AVERAGE(BT475:BW475)</f>
        <v>6</v>
      </c>
    </row>
    <row r="476" spans="1:76" ht="18" customHeight="1" x14ac:dyDescent="0.25">
      <c r="A476" s="287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</row>
    <row r="477" spans="1:76" ht="18" customHeight="1" x14ac:dyDescent="0.25">
      <c r="A477" s="288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51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52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53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50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54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55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56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57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58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59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60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161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162">AVERAGE(BO477:BR477)</f>
        <v>2</v>
      </c>
      <c r="BT477" s="148">
        <v>2</v>
      </c>
      <c r="BU477" s="148"/>
      <c r="BV477" s="148"/>
      <c r="BW477" s="148"/>
      <c r="BX477" s="169">
        <f t="shared" ref="BX477:BX503" si="163">AVERAGE(BT477:BW477)</f>
        <v>2</v>
      </c>
    </row>
    <row r="478" spans="1:76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51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52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53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50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54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55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56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57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58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59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60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161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162"/>
        <v>3.0999999999999996</v>
      </c>
      <c r="BT478" s="148">
        <v>3.3</v>
      </c>
      <c r="BU478" s="148"/>
      <c r="BV478" s="148"/>
      <c r="BW478" s="148"/>
      <c r="BX478" s="169">
        <f t="shared" si="163"/>
        <v>3.3</v>
      </c>
    </row>
    <row r="479" spans="1:76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51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52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53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50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54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55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56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57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58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59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60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161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162"/>
        <v>23</v>
      </c>
      <c r="BT479" s="148">
        <v>22</v>
      </c>
      <c r="BU479" s="148"/>
      <c r="BV479" s="148"/>
      <c r="BW479" s="148"/>
      <c r="BX479" s="169">
        <f t="shared" si="163"/>
        <v>22</v>
      </c>
    </row>
    <row r="480" spans="1:76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51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52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53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50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54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55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56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57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58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59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60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161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162"/>
        <v>18</v>
      </c>
      <c r="BT480" s="148">
        <v>18</v>
      </c>
      <c r="BU480" s="148"/>
      <c r="BV480" s="148"/>
      <c r="BW480" s="148"/>
      <c r="BX480" s="169">
        <f t="shared" si="163"/>
        <v>18</v>
      </c>
    </row>
    <row r="481" spans="1:76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51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52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53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50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54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55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56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57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58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59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60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161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162"/>
        <v>5.25</v>
      </c>
      <c r="BT481" s="148">
        <v>6</v>
      </c>
      <c r="BU481" s="148"/>
      <c r="BV481" s="148"/>
      <c r="BW481" s="148"/>
      <c r="BX481" s="169">
        <f t="shared" si="163"/>
        <v>6</v>
      </c>
    </row>
    <row r="482" spans="1:76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51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52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53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50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54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55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56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57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58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59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60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161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162"/>
        <v>17</v>
      </c>
      <c r="BT482" s="148">
        <v>16</v>
      </c>
      <c r="BU482" s="148"/>
      <c r="BV482" s="148"/>
      <c r="BW482" s="148"/>
      <c r="BX482" s="169">
        <f t="shared" si="163"/>
        <v>16</v>
      </c>
    </row>
    <row r="483" spans="1:76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51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52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53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50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54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55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56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57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58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59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60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161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162"/>
        <v>13.75</v>
      </c>
      <c r="BT483" s="148">
        <v>14</v>
      </c>
      <c r="BU483" s="148"/>
      <c r="BV483" s="148"/>
      <c r="BW483" s="148"/>
      <c r="BX483" s="169">
        <f t="shared" si="163"/>
        <v>14</v>
      </c>
    </row>
    <row r="484" spans="1:76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51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52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53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50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54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55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56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57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58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59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60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161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162"/>
        <v>16.5</v>
      </c>
      <c r="BT484" s="148">
        <v>17</v>
      </c>
      <c r="BU484" s="148"/>
      <c r="BV484" s="148"/>
      <c r="BW484" s="148"/>
      <c r="BX484" s="169">
        <f t="shared" si="163"/>
        <v>17</v>
      </c>
    </row>
    <row r="485" spans="1:76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51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52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53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50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54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55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56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57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58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59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60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161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162"/>
        <v>92.5</v>
      </c>
      <c r="BT485" s="148">
        <v>95</v>
      </c>
      <c r="BU485" s="148"/>
      <c r="BV485" s="148"/>
      <c r="BW485" s="148"/>
      <c r="BX485" s="169">
        <f t="shared" si="163"/>
        <v>95</v>
      </c>
    </row>
    <row r="486" spans="1:76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51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52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53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50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54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55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56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57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58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59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60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161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162"/>
        <v>92.5</v>
      </c>
      <c r="BT486" s="148">
        <v>95</v>
      </c>
      <c r="BU486" s="148"/>
      <c r="BV486" s="148"/>
      <c r="BW486" s="148"/>
      <c r="BX486" s="169">
        <f t="shared" si="163"/>
        <v>95</v>
      </c>
    </row>
    <row r="487" spans="1:76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51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52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53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50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54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55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56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57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58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59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60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161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162"/>
        <v>5.875</v>
      </c>
      <c r="BT487" s="148">
        <v>6</v>
      </c>
      <c r="BU487" s="148"/>
      <c r="BV487" s="148"/>
      <c r="BW487" s="148"/>
      <c r="BX487" s="169">
        <f t="shared" si="163"/>
        <v>6</v>
      </c>
    </row>
    <row r="488" spans="1:76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51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52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53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50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54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55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56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57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58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59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60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161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162"/>
        <v>11.5</v>
      </c>
      <c r="BT488" s="148">
        <v>11</v>
      </c>
      <c r="BU488" s="148"/>
      <c r="BV488" s="148"/>
      <c r="BW488" s="148"/>
      <c r="BX488" s="169">
        <f t="shared" si="163"/>
        <v>11</v>
      </c>
    </row>
    <row r="489" spans="1:76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51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52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53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50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54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55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56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57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58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59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60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161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162"/>
        <v>10.375</v>
      </c>
      <c r="BT489" s="148">
        <v>10</v>
      </c>
      <c r="BU489" s="148"/>
      <c r="BV489" s="148"/>
      <c r="BW489" s="148"/>
      <c r="BX489" s="169">
        <f t="shared" si="163"/>
        <v>10</v>
      </c>
    </row>
    <row r="490" spans="1:76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51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52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53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50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54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55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56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57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58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59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60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161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162"/>
        <v>44.25</v>
      </c>
      <c r="BT490" s="148">
        <v>45</v>
      </c>
      <c r="BU490" s="148"/>
      <c r="BV490" s="148"/>
      <c r="BW490" s="148"/>
      <c r="BX490" s="169">
        <f t="shared" si="163"/>
        <v>45</v>
      </c>
    </row>
    <row r="491" spans="1:76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51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52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53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50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54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55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56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57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58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59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60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161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162"/>
        <v>47.25</v>
      </c>
      <c r="BT491" s="148">
        <v>48</v>
      </c>
      <c r="BU491" s="148"/>
      <c r="BV491" s="148"/>
      <c r="BW491" s="148"/>
      <c r="BX491" s="169">
        <f t="shared" si="163"/>
        <v>48</v>
      </c>
    </row>
    <row r="492" spans="1:76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51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52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53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50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54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55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56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57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58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59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60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161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162"/>
        <v>4.75</v>
      </c>
      <c r="BT492" s="148">
        <v>4.7</v>
      </c>
      <c r="BU492" s="148"/>
      <c r="BV492" s="148"/>
      <c r="BW492" s="148"/>
      <c r="BX492" s="169">
        <f t="shared" si="163"/>
        <v>4.7</v>
      </c>
    </row>
    <row r="493" spans="1:76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51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52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53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50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54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55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56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57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58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59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60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161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162"/>
        <v>4.0999999999999996</v>
      </c>
      <c r="BT493" s="148">
        <v>4</v>
      </c>
      <c r="BU493" s="148"/>
      <c r="BV493" s="148"/>
      <c r="BW493" s="148"/>
      <c r="BX493" s="169">
        <f t="shared" si="163"/>
        <v>4</v>
      </c>
    </row>
    <row r="494" spans="1:76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51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52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53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50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54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55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56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57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58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59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60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161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162"/>
        <v>3.5</v>
      </c>
      <c r="BT494" s="148">
        <v>3.5</v>
      </c>
      <c r="BU494" s="148"/>
      <c r="BV494" s="148"/>
      <c r="BW494" s="148"/>
      <c r="BX494" s="169">
        <f t="shared" si="163"/>
        <v>3.5</v>
      </c>
    </row>
    <row r="495" spans="1:76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51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52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53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50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54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55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56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57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58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59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60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161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162"/>
        <v>17.75</v>
      </c>
      <c r="BT495" s="148">
        <v>17</v>
      </c>
      <c r="BU495" s="148"/>
      <c r="BV495" s="148"/>
      <c r="BW495" s="148"/>
      <c r="BX495" s="169">
        <f t="shared" si="163"/>
        <v>17</v>
      </c>
    </row>
    <row r="496" spans="1:76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51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52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53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50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54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55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56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57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58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59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60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161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162"/>
        <v>17.75</v>
      </c>
      <c r="BT496" s="148">
        <v>18</v>
      </c>
      <c r="BU496" s="148"/>
      <c r="BV496" s="148"/>
      <c r="BW496" s="148"/>
      <c r="BX496" s="169">
        <f t="shared" si="163"/>
        <v>18</v>
      </c>
    </row>
    <row r="497" spans="1:76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51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52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53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50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54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55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56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57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58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59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60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161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162"/>
        <v>16.75</v>
      </c>
      <c r="BT497" s="148">
        <v>16</v>
      </c>
      <c r="BU497" s="148"/>
      <c r="BV497" s="148"/>
      <c r="BW497" s="148"/>
      <c r="BX497" s="169">
        <f t="shared" si="163"/>
        <v>16</v>
      </c>
    </row>
    <row r="498" spans="1:76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51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52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53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50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54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55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56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57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58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59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60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161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162"/>
        <v>3.5</v>
      </c>
      <c r="BT498" s="148">
        <v>3.5</v>
      </c>
      <c r="BU498" s="148"/>
      <c r="BV498" s="148"/>
      <c r="BW498" s="148"/>
      <c r="BX498" s="169">
        <f t="shared" si="163"/>
        <v>3.5</v>
      </c>
    </row>
    <row r="499" spans="1:76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51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52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53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50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54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55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56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57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58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59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60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161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162"/>
        <v>3.5</v>
      </c>
      <c r="BT499" s="148">
        <v>3.5</v>
      </c>
      <c r="BU499" s="148"/>
      <c r="BV499" s="148"/>
      <c r="BW499" s="148"/>
      <c r="BX499" s="169">
        <f t="shared" si="163"/>
        <v>3.5</v>
      </c>
    </row>
    <row r="500" spans="1:76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51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52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53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50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54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55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56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57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58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59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60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161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162"/>
        <v>32</v>
      </c>
      <c r="BT500" s="148">
        <v>32</v>
      </c>
      <c r="BU500" s="148"/>
      <c r="BV500" s="148"/>
      <c r="BW500" s="148"/>
      <c r="BX500" s="169">
        <f t="shared" si="163"/>
        <v>32</v>
      </c>
    </row>
    <row r="501" spans="1:76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51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52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53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50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54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55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56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57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58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59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60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161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162"/>
        <v>6.9</v>
      </c>
      <c r="BT501" s="148">
        <v>6.9</v>
      </c>
      <c r="BU501" s="148"/>
      <c r="BV501" s="148"/>
      <c r="BW501" s="148"/>
      <c r="BX501" s="169">
        <f t="shared" si="163"/>
        <v>6.9</v>
      </c>
    </row>
    <row r="502" spans="1:76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51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52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53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50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54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55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56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57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58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59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60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161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162"/>
        <v>10.5</v>
      </c>
      <c r="BT502" s="148">
        <v>10.5</v>
      </c>
      <c r="BU502" s="148"/>
      <c r="BV502" s="148"/>
      <c r="BW502" s="148"/>
      <c r="BX502" s="169">
        <f t="shared" si="163"/>
        <v>10.5</v>
      </c>
    </row>
    <row r="503" spans="1:76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51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52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53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50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54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55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56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57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58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59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60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161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162"/>
        <v>11</v>
      </c>
      <c r="BT503" s="148">
        <v>11</v>
      </c>
      <c r="BU503" s="148"/>
      <c r="BV503" s="148"/>
      <c r="BW503" s="148"/>
      <c r="BX503" s="169">
        <f t="shared" si="163"/>
        <v>11</v>
      </c>
    </row>
    <row r="504" spans="1:76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</row>
    <row r="505" spans="1:76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51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52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53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50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/>
      <c r="BV505" s="270"/>
      <c r="BW505" s="270"/>
      <c r="BX505" s="169">
        <f>AVERAGE(BT505:BW505)</f>
        <v>10.85</v>
      </c>
    </row>
    <row r="506" spans="1:76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51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52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53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50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/>
      <c r="BV506" s="148"/>
      <c r="BW506" s="148"/>
      <c r="BX506" s="169">
        <f>AVERAGE(BT506:BW506)</f>
        <v>10.95</v>
      </c>
    </row>
    <row r="507" spans="1:76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76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76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76" ht="18" x14ac:dyDescent="0.25">
      <c r="A510" s="292" t="s">
        <v>45</v>
      </c>
      <c r="B510" s="292"/>
      <c r="C510" s="359"/>
      <c r="D510" s="359"/>
      <c r="E510" s="359"/>
      <c r="F510" s="359"/>
      <c r="G510" s="359"/>
      <c r="H510" s="359"/>
      <c r="I510" s="359"/>
      <c r="J510" s="359"/>
      <c r="K510" s="359"/>
      <c r="L510" s="359"/>
      <c r="M510" s="359"/>
      <c r="N510" s="359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</row>
    <row r="511" spans="1:76" ht="18.75" customHeight="1" x14ac:dyDescent="0.3">
      <c r="A511" s="217"/>
      <c r="B511" s="197"/>
      <c r="C511" s="289" t="s">
        <v>97</v>
      </c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0"/>
      <c r="BJ511" s="290"/>
      <c r="BK511" s="290"/>
      <c r="BL511" s="291"/>
      <c r="BM511" s="289"/>
      <c r="BN511" s="290"/>
      <c r="BO511" s="290"/>
      <c r="BP511" s="290"/>
      <c r="BQ511" s="290"/>
      <c r="BR511" s="290"/>
      <c r="BS511" s="290"/>
      <c r="BT511" s="290"/>
      <c r="BU511" s="290"/>
      <c r="BV511" s="290"/>
      <c r="BW511" s="290"/>
      <c r="BX511" s="290"/>
    </row>
    <row r="512" spans="1:76" ht="18.75" customHeight="1" x14ac:dyDescent="0.3">
      <c r="A512" s="218"/>
      <c r="B512" s="198"/>
      <c r="C512" s="279" t="s">
        <v>139</v>
      </c>
      <c r="D512" s="280"/>
      <c r="E512" s="280"/>
      <c r="F512" s="281"/>
      <c r="G512" s="274" t="s">
        <v>123</v>
      </c>
      <c r="H512" s="276" t="s">
        <v>139</v>
      </c>
      <c r="I512" s="277"/>
      <c r="J512" s="277"/>
      <c r="K512" s="278"/>
      <c r="L512" s="274" t="s">
        <v>123</v>
      </c>
      <c r="M512" s="276" t="s">
        <v>139</v>
      </c>
      <c r="N512" s="277"/>
      <c r="O512" s="277"/>
      <c r="P512" s="278"/>
      <c r="Q512" s="274" t="s">
        <v>123</v>
      </c>
      <c r="R512" s="279" t="s">
        <v>139</v>
      </c>
      <c r="S512" s="280"/>
      <c r="T512" s="280"/>
      <c r="U512" s="280"/>
      <c r="V512" s="281"/>
      <c r="W512" s="274" t="s">
        <v>123</v>
      </c>
      <c r="X512" s="279" t="s">
        <v>139</v>
      </c>
      <c r="Y512" s="280"/>
      <c r="Z512" s="280"/>
      <c r="AA512" s="281"/>
      <c r="AB512" s="274" t="s">
        <v>123</v>
      </c>
      <c r="AC512" s="276" t="s">
        <v>139</v>
      </c>
      <c r="AD512" s="277"/>
      <c r="AE512" s="277"/>
      <c r="AF512" s="278"/>
      <c r="AG512" s="274" t="s">
        <v>123</v>
      </c>
      <c r="AH512" s="276" t="s">
        <v>139</v>
      </c>
      <c r="AI512" s="277"/>
      <c r="AJ512" s="277"/>
      <c r="AK512" s="277"/>
      <c r="AL512" s="278"/>
      <c r="AM512" s="274" t="s">
        <v>123</v>
      </c>
      <c r="AN512" s="276" t="s">
        <v>139</v>
      </c>
      <c r="AO512" s="277"/>
      <c r="AP512" s="277"/>
      <c r="AQ512" s="278"/>
      <c r="AR512" s="274" t="s">
        <v>123</v>
      </c>
      <c r="AS512" s="276" t="s">
        <v>139</v>
      </c>
      <c r="AT512" s="277"/>
      <c r="AU512" s="277"/>
      <c r="AV512" s="277"/>
      <c r="AW512" s="253"/>
      <c r="AX512" s="274" t="s">
        <v>123</v>
      </c>
      <c r="AY512" s="276" t="s">
        <v>139</v>
      </c>
      <c r="AZ512" s="277"/>
      <c r="BA512" s="277"/>
      <c r="BB512" s="278"/>
      <c r="BC512" s="274" t="s">
        <v>123</v>
      </c>
      <c r="BD512" s="282" t="s">
        <v>139</v>
      </c>
      <c r="BE512" s="283"/>
      <c r="BF512" s="283"/>
      <c r="BG512" s="283"/>
      <c r="BH512" s="274" t="s">
        <v>123</v>
      </c>
      <c r="BI512" s="282" t="s">
        <v>139</v>
      </c>
      <c r="BJ512" s="283"/>
      <c r="BK512" s="283"/>
      <c r="BL512" s="283"/>
      <c r="BM512" s="283"/>
      <c r="BN512" s="274" t="s">
        <v>123</v>
      </c>
      <c r="BO512" s="282" t="s">
        <v>316</v>
      </c>
      <c r="BP512" s="283"/>
      <c r="BQ512" s="283"/>
      <c r="BR512" s="283"/>
      <c r="BS512" s="274" t="s">
        <v>123</v>
      </c>
      <c r="BT512" s="282" t="s">
        <v>316</v>
      </c>
      <c r="BU512" s="283"/>
      <c r="BV512" s="283"/>
      <c r="BW512" s="283"/>
      <c r="BX512" s="274" t="s">
        <v>123</v>
      </c>
    </row>
    <row r="513" spans="1:76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75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75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75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75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75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5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5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75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75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75"/>
    </row>
    <row r="514" spans="1:76" ht="18" customHeight="1" x14ac:dyDescent="0.25">
      <c r="A514" s="287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64">AVERAGE(X514:AA514)</f>
        <v>5.2</v>
      </c>
      <c r="AC514" s="138"/>
      <c r="AD514" s="135"/>
      <c r="AE514" s="135"/>
      <c r="AF514" s="135"/>
      <c r="AG514" s="238" t="e">
        <f t="shared" ref="AG514:AG544" si="165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66">AVERAGE(AH514:AL514)</f>
        <v>#DIV/0!</v>
      </c>
      <c r="AN514" s="138"/>
      <c r="AO514" s="135"/>
      <c r="AP514" s="135"/>
      <c r="AQ514" s="135"/>
      <c r="AR514" s="238" t="e">
        <f t="shared" ref="AR514:AR544" si="167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68">AVERAGE(AS514:AV514)</f>
        <v>#DIV/0!</v>
      </c>
      <c r="AY514" s="138"/>
      <c r="AZ514" s="135"/>
      <c r="BA514" s="135"/>
      <c r="BB514" s="135"/>
      <c r="BC514" s="238" t="e">
        <f t="shared" ref="BC514:BC544" si="169">AVERAGE(AY514:BB514)</f>
        <v>#DIV/0!</v>
      </c>
      <c r="BD514" s="138"/>
      <c r="BE514" s="135"/>
      <c r="BF514" s="135"/>
      <c r="BG514" s="135"/>
      <c r="BH514" s="238" t="e">
        <f t="shared" ref="BH514:BH544" si="170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171">AVERAGE(BI514:BM514)</f>
        <v>#DIV/0!</v>
      </c>
      <c r="BO514" s="138"/>
      <c r="BP514" s="135"/>
      <c r="BQ514" s="135"/>
      <c r="BR514" s="135"/>
      <c r="BS514" s="238" t="e">
        <f t="shared" ref="BS514:BS544" si="172">AVERAGE(BO514:BR514)</f>
        <v>#DIV/0!</v>
      </c>
      <c r="BT514" s="138"/>
      <c r="BU514" s="135"/>
      <c r="BV514" s="135"/>
      <c r="BW514" s="135"/>
      <c r="BX514" s="238" t="e">
        <f t="shared" ref="BX514:BX544" si="173">AVERAGE(BT514:BW514)</f>
        <v>#DIV/0!</v>
      </c>
    </row>
    <row r="515" spans="1:76" ht="18" customHeight="1" x14ac:dyDescent="0.25">
      <c r="A515" s="288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174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64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65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66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67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68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69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70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171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172"/>
        <v>5.4249999999999998</v>
      </c>
      <c r="BT515" s="148">
        <v>5.6</v>
      </c>
      <c r="BU515" s="148"/>
      <c r="BV515" s="148"/>
      <c r="BW515" s="148"/>
      <c r="BX515" s="169">
        <f t="shared" si="173"/>
        <v>5.6</v>
      </c>
    </row>
    <row r="516" spans="1:76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175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176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177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174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64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65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66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67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68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69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70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171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172"/>
        <v>4.8</v>
      </c>
      <c r="BT516" s="148">
        <v>5.5</v>
      </c>
      <c r="BU516" s="148"/>
      <c r="BV516" s="148"/>
      <c r="BW516" s="148"/>
      <c r="BX516" s="169">
        <f t="shared" si="173"/>
        <v>5.5</v>
      </c>
    </row>
    <row r="517" spans="1:76" ht="18" customHeight="1" x14ac:dyDescent="0.25">
      <c r="A517" s="287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174"/>
        <v>2.8333333333333335</v>
      </c>
      <c r="X517" s="135"/>
      <c r="Y517" s="135"/>
      <c r="Z517" s="135"/>
      <c r="AA517" s="135"/>
      <c r="AB517" s="238" t="e">
        <f t="shared" si="164"/>
        <v>#DIV/0!</v>
      </c>
      <c r="AC517" s="135"/>
      <c r="AD517" s="135"/>
      <c r="AE517" s="135"/>
      <c r="AF517" s="135"/>
      <c r="AG517" s="238" t="e">
        <f t="shared" si="165"/>
        <v>#DIV/0!</v>
      </c>
      <c r="AH517" s="135"/>
      <c r="AI517" s="135"/>
      <c r="AJ517" s="135"/>
      <c r="AK517" s="135"/>
      <c r="AL517" s="135"/>
      <c r="AM517" s="238" t="e">
        <f t="shared" si="166"/>
        <v>#DIV/0!</v>
      </c>
      <c r="AN517" s="135"/>
      <c r="AO517" s="135"/>
      <c r="AP517" s="135"/>
      <c r="AQ517" s="135"/>
      <c r="AR517" s="238" t="e">
        <f t="shared" si="167"/>
        <v>#DIV/0!</v>
      </c>
      <c r="AS517" s="135"/>
      <c r="AT517" s="135"/>
      <c r="AU517" s="135"/>
      <c r="AV517" s="135"/>
      <c r="AW517" s="135"/>
      <c r="AX517" s="238" t="e">
        <f t="shared" si="168"/>
        <v>#DIV/0!</v>
      </c>
      <c r="AY517" s="135"/>
      <c r="AZ517" s="135"/>
      <c r="BA517" s="135"/>
      <c r="BB517" s="135"/>
      <c r="BC517" s="238" t="e">
        <f t="shared" si="169"/>
        <v>#DIV/0!</v>
      </c>
      <c r="BD517" s="135"/>
      <c r="BE517" s="135"/>
      <c r="BF517" s="135"/>
      <c r="BG517" s="135"/>
      <c r="BH517" s="238" t="e">
        <f t="shared" si="170"/>
        <v>#DIV/0!</v>
      </c>
      <c r="BI517" s="135"/>
      <c r="BJ517" s="135"/>
      <c r="BK517" s="135"/>
      <c r="BL517" s="135"/>
      <c r="BM517" s="135"/>
      <c r="BN517" s="238" t="e">
        <f t="shared" si="171"/>
        <v>#DIV/0!</v>
      </c>
      <c r="BO517" s="135"/>
      <c r="BP517" s="135"/>
      <c r="BQ517" s="135"/>
      <c r="BR517" s="135"/>
      <c r="BS517" s="238" t="e">
        <f t="shared" si="172"/>
        <v>#DIV/0!</v>
      </c>
      <c r="BT517" s="135"/>
      <c r="BU517" s="135"/>
      <c r="BV517" s="135"/>
      <c r="BW517" s="135"/>
      <c r="BX517" s="238" t="e">
        <f t="shared" si="173"/>
        <v>#DIV/0!</v>
      </c>
    </row>
    <row r="518" spans="1:76" ht="18" customHeight="1" x14ac:dyDescent="0.25">
      <c r="A518" s="288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175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176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174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64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65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66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67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68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69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70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171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172"/>
        <v>3.3499999999999996</v>
      </c>
      <c r="BT518" s="148">
        <v>2.5</v>
      </c>
      <c r="BU518" s="148"/>
      <c r="BV518" s="148"/>
      <c r="BW518" s="148"/>
      <c r="BX518" s="169">
        <f t="shared" si="173"/>
        <v>2.5</v>
      </c>
    </row>
    <row r="519" spans="1:76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175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176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177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174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64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65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66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67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68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69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70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171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172"/>
        <v>3.45</v>
      </c>
      <c r="BT519" s="148">
        <v>3.5</v>
      </c>
      <c r="BU519" s="148"/>
      <c r="BV519" s="148"/>
      <c r="BW519" s="148"/>
      <c r="BX519" s="169">
        <f t="shared" si="173"/>
        <v>3.5</v>
      </c>
    </row>
    <row r="520" spans="1:76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175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176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177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174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64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65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66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67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68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69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70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171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172"/>
        <v>22</v>
      </c>
      <c r="BT520" s="148">
        <v>20</v>
      </c>
      <c r="BU520" s="148"/>
      <c r="BV520" s="148"/>
      <c r="BW520" s="148"/>
      <c r="BX520" s="169">
        <f t="shared" si="173"/>
        <v>20</v>
      </c>
    </row>
    <row r="521" spans="1:76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175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176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177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174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64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65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66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67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68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69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70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171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172"/>
        <v>15.875</v>
      </c>
      <c r="BT521" s="148">
        <v>16</v>
      </c>
      <c r="BU521" s="148"/>
      <c r="BV521" s="148"/>
      <c r="BW521" s="148"/>
      <c r="BX521" s="169">
        <f t="shared" si="173"/>
        <v>16</v>
      </c>
    </row>
    <row r="522" spans="1:76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175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176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177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174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64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65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66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67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68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69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70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171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172"/>
        <v>8.625</v>
      </c>
      <c r="BT522" s="148">
        <v>9</v>
      </c>
      <c r="BU522" s="148"/>
      <c r="BV522" s="148"/>
      <c r="BW522" s="148"/>
      <c r="BX522" s="169">
        <f t="shared" si="173"/>
        <v>9</v>
      </c>
    </row>
    <row r="523" spans="1:76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175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176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177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174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64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65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66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67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68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69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70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171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172"/>
        <v>13.25</v>
      </c>
      <c r="BT523" s="148">
        <v>13</v>
      </c>
      <c r="BU523" s="148"/>
      <c r="BV523" s="148"/>
      <c r="BW523" s="148"/>
      <c r="BX523" s="169">
        <f t="shared" si="173"/>
        <v>13</v>
      </c>
    </row>
    <row r="524" spans="1:76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175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176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177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174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64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65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66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67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68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69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70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171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172"/>
        <v>17</v>
      </c>
      <c r="BT524" s="148">
        <v>17</v>
      </c>
      <c r="BU524" s="148"/>
      <c r="BV524" s="148"/>
      <c r="BW524" s="148"/>
      <c r="BX524" s="169">
        <f t="shared" si="173"/>
        <v>17</v>
      </c>
    </row>
    <row r="525" spans="1:76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175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176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177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174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64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65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66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67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68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69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70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171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172"/>
        <v>18</v>
      </c>
      <c r="BT525" s="148">
        <v>18</v>
      </c>
      <c r="BU525" s="148"/>
      <c r="BV525" s="148"/>
      <c r="BW525" s="148"/>
      <c r="BX525" s="169">
        <f t="shared" si="173"/>
        <v>18</v>
      </c>
    </row>
    <row r="526" spans="1:76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175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176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177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174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64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65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66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67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68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69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70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171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172"/>
        <v>84.5</v>
      </c>
      <c r="BT526" s="148">
        <v>85</v>
      </c>
      <c r="BU526" s="148"/>
      <c r="BV526" s="148"/>
      <c r="BW526" s="148"/>
      <c r="BX526" s="169">
        <f t="shared" si="173"/>
        <v>85</v>
      </c>
    </row>
    <row r="527" spans="1:76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175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176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177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174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64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65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66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67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68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69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70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171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172"/>
        <v>90</v>
      </c>
      <c r="BT527" s="148">
        <v>90</v>
      </c>
      <c r="BU527" s="148"/>
      <c r="BV527" s="148"/>
      <c r="BW527" s="148"/>
      <c r="BX527" s="169">
        <f t="shared" si="173"/>
        <v>90</v>
      </c>
    </row>
    <row r="528" spans="1:76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175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176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177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174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64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65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66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67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68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69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70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171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172"/>
        <v>6.75</v>
      </c>
      <c r="BT528" s="148">
        <v>6.5</v>
      </c>
      <c r="BU528" s="148"/>
      <c r="BV528" s="148"/>
      <c r="BW528" s="148"/>
      <c r="BX528" s="169">
        <f t="shared" si="173"/>
        <v>6.5</v>
      </c>
    </row>
    <row r="529" spans="1:76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175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176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177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174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64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65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66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67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68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69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70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171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172"/>
        <v>12.329999999999998</v>
      </c>
      <c r="BT529" s="148">
        <v>12</v>
      </c>
      <c r="BU529" s="148"/>
      <c r="BV529" s="148"/>
      <c r="BW529" s="148"/>
      <c r="BX529" s="169">
        <f t="shared" si="173"/>
        <v>12</v>
      </c>
    </row>
    <row r="530" spans="1:76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175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176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177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174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64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65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66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67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68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69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70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171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172"/>
        <v>10.5</v>
      </c>
      <c r="BT530" s="148">
        <v>10.5</v>
      </c>
      <c r="BU530" s="148"/>
      <c r="BV530" s="148"/>
      <c r="BW530" s="148"/>
      <c r="BX530" s="169">
        <f t="shared" si="173"/>
        <v>10.5</v>
      </c>
    </row>
    <row r="531" spans="1:76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175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176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177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174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64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65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66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67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68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69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70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171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172"/>
        <v>42</v>
      </c>
      <c r="BT531" s="148">
        <v>42</v>
      </c>
      <c r="BU531" s="148"/>
      <c r="BV531" s="148"/>
      <c r="BW531" s="148"/>
      <c r="BX531" s="169">
        <f t="shared" si="173"/>
        <v>42</v>
      </c>
    </row>
    <row r="532" spans="1:76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175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176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177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174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64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65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66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67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68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69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70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171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172"/>
        <v>42</v>
      </c>
      <c r="BT532" s="148">
        <v>42</v>
      </c>
      <c r="BU532" s="148"/>
      <c r="BV532" s="148"/>
      <c r="BW532" s="148"/>
      <c r="BX532" s="169">
        <f t="shared" si="173"/>
        <v>42</v>
      </c>
    </row>
    <row r="533" spans="1:76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175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176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177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174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64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65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66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67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68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69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70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171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172"/>
        <v>5.0999999999999996</v>
      </c>
      <c r="BT533" s="148">
        <v>5</v>
      </c>
      <c r="BU533" s="148"/>
      <c r="BV533" s="148"/>
      <c r="BW533" s="148"/>
      <c r="BX533" s="169">
        <f t="shared" si="173"/>
        <v>5</v>
      </c>
    </row>
    <row r="534" spans="1:76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175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176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177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174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64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65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66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67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68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69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70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171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172"/>
        <v>4.5999999999999996</v>
      </c>
      <c r="BT534" s="148">
        <v>4.5999999999999996</v>
      </c>
      <c r="BU534" s="148"/>
      <c r="BV534" s="148"/>
      <c r="BW534" s="148"/>
      <c r="BX534" s="169">
        <f t="shared" si="173"/>
        <v>4.5999999999999996</v>
      </c>
    </row>
    <row r="535" spans="1:76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175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176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177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174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64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65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66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67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68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69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70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171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172"/>
        <v>3.5</v>
      </c>
      <c r="BT535" s="148">
        <v>3.5</v>
      </c>
      <c r="BU535" s="148"/>
      <c r="BV535" s="148"/>
      <c r="BW535" s="148"/>
      <c r="BX535" s="169">
        <f t="shared" si="173"/>
        <v>3.5</v>
      </c>
    </row>
    <row r="536" spans="1:76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175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176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177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174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64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65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66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67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68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69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70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171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172"/>
        <v>18</v>
      </c>
      <c r="BT536" s="148">
        <v>18</v>
      </c>
      <c r="BU536" s="148"/>
      <c r="BV536" s="148"/>
      <c r="BW536" s="148"/>
      <c r="BX536" s="169">
        <f t="shared" si="173"/>
        <v>18</v>
      </c>
    </row>
    <row r="537" spans="1:76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175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176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177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174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64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65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66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67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68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69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70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171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172"/>
        <v>19</v>
      </c>
      <c r="BT537" s="148">
        <v>19</v>
      </c>
      <c r="BU537" s="148"/>
      <c r="BV537" s="148"/>
      <c r="BW537" s="148"/>
      <c r="BX537" s="169">
        <f t="shared" si="173"/>
        <v>19</v>
      </c>
    </row>
    <row r="538" spans="1:76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175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176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177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174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64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65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66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67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68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69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70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171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172"/>
        <v>19</v>
      </c>
      <c r="BT538" s="148">
        <v>19</v>
      </c>
      <c r="BU538" s="148"/>
      <c r="BV538" s="148"/>
      <c r="BW538" s="148"/>
      <c r="BX538" s="169">
        <f t="shared" si="173"/>
        <v>19</v>
      </c>
    </row>
    <row r="539" spans="1:76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175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176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177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174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64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65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66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67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68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69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70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171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172"/>
        <v>3</v>
      </c>
      <c r="BT539" s="148">
        <v>3</v>
      </c>
      <c r="BU539" s="148"/>
      <c r="BV539" s="148"/>
      <c r="BW539" s="148"/>
      <c r="BX539" s="169">
        <f t="shared" si="173"/>
        <v>3</v>
      </c>
    </row>
    <row r="540" spans="1:76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175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176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177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174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64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65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66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67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68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69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70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171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172"/>
        <v>2.5</v>
      </c>
      <c r="BT540" s="148">
        <v>2.5</v>
      </c>
      <c r="BU540" s="148"/>
      <c r="BV540" s="148"/>
      <c r="BW540" s="148"/>
      <c r="BX540" s="169">
        <f t="shared" si="173"/>
        <v>2.5</v>
      </c>
    </row>
    <row r="541" spans="1:76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175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176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177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174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64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65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66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67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68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69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70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171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172"/>
        <v>40</v>
      </c>
      <c r="BT541" s="148">
        <v>40</v>
      </c>
      <c r="BU541" s="148"/>
      <c r="BV541" s="148"/>
      <c r="BW541" s="148"/>
      <c r="BX541" s="169">
        <f t="shared" si="173"/>
        <v>40</v>
      </c>
    </row>
    <row r="542" spans="1:76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175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176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177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174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64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65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66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67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68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69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70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171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172"/>
        <v>6.9</v>
      </c>
      <c r="BT542" s="148">
        <v>6.8</v>
      </c>
      <c r="BU542" s="148"/>
      <c r="BV542" s="148"/>
      <c r="BW542" s="148"/>
      <c r="BX542" s="169">
        <f t="shared" si="173"/>
        <v>6.8</v>
      </c>
    </row>
    <row r="543" spans="1:76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175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176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177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174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64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65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66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67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68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69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70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171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172"/>
        <v>10.425000000000001</v>
      </c>
      <c r="BT543" s="148">
        <v>10.3</v>
      </c>
      <c r="BU543" s="148"/>
      <c r="BV543" s="148"/>
      <c r="BW543" s="148"/>
      <c r="BX543" s="169">
        <f t="shared" si="173"/>
        <v>10.3</v>
      </c>
    </row>
    <row r="544" spans="1:76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175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176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177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174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64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65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66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67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68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69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70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171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172"/>
        <v>10.8</v>
      </c>
      <c r="BT544" s="148">
        <v>10.8</v>
      </c>
      <c r="BU544" s="148"/>
      <c r="BV544" s="148"/>
      <c r="BW544" s="148"/>
      <c r="BX544" s="169">
        <f t="shared" si="173"/>
        <v>10.8</v>
      </c>
    </row>
    <row r="545" spans="1:76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</row>
    <row r="546" spans="1:76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175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176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177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174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/>
      <c r="BV546" s="270"/>
      <c r="BW546" s="270"/>
      <c r="BX546" s="169">
        <f>AVERAGE(BT546:BW546)</f>
        <v>10.85</v>
      </c>
    </row>
    <row r="547" spans="1:76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175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176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177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174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/>
      <c r="BV547" s="148"/>
      <c r="BW547" s="148"/>
      <c r="BX547" s="169">
        <f>AVERAGE(BT547:BW547)</f>
        <v>10.95</v>
      </c>
    </row>
    <row r="548" spans="1:76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76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76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76" ht="18" x14ac:dyDescent="0.25">
      <c r="A551" s="292" t="s">
        <v>45</v>
      </c>
      <c r="B551" s="292"/>
      <c r="C551" s="359"/>
      <c r="D551" s="359"/>
      <c r="E551" s="359"/>
      <c r="F551" s="359"/>
      <c r="G551" s="359"/>
      <c r="H551" s="359"/>
      <c r="I551" s="359"/>
      <c r="J551" s="359"/>
      <c r="K551" s="359"/>
      <c r="L551" s="359"/>
      <c r="M551" s="359"/>
      <c r="N551" s="359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</row>
    <row r="552" spans="1:76" ht="18.75" customHeight="1" x14ac:dyDescent="0.3">
      <c r="A552" s="217"/>
      <c r="B552" s="197"/>
      <c r="C552" s="289" t="s">
        <v>34</v>
      </c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290"/>
      <c r="AR552" s="290"/>
      <c r="AS552" s="290"/>
      <c r="AT552" s="290"/>
      <c r="AU552" s="290"/>
      <c r="AV552" s="290"/>
      <c r="AW552" s="290"/>
      <c r="AX552" s="290"/>
      <c r="AY552" s="290"/>
      <c r="AZ552" s="290"/>
      <c r="BA552" s="290"/>
      <c r="BB552" s="290"/>
      <c r="BC552" s="290"/>
      <c r="BD552" s="290"/>
      <c r="BE552" s="290"/>
      <c r="BF552" s="290"/>
      <c r="BG552" s="290"/>
      <c r="BH552" s="290"/>
      <c r="BI552" s="290"/>
      <c r="BJ552" s="290"/>
      <c r="BK552" s="290"/>
      <c r="BL552" s="291"/>
      <c r="BM552" s="289"/>
      <c r="BN552" s="290"/>
      <c r="BO552" s="290"/>
      <c r="BP552" s="290"/>
      <c r="BQ552" s="290"/>
      <c r="BR552" s="290"/>
      <c r="BS552" s="290"/>
      <c r="BT552" s="290"/>
      <c r="BU552" s="290"/>
      <c r="BV552" s="290"/>
      <c r="BW552" s="290"/>
      <c r="BX552" s="290"/>
    </row>
    <row r="553" spans="1:76" ht="18.75" customHeight="1" x14ac:dyDescent="0.3">
      <c r="A553" s="218"/>
      <c r="B553" s="198"/>
      <c r="C553" s="279" t="s">
        <v>139</v>
      </c>
      <c r="D553" s="280"/>
      <c r="E553" s="280"/>
      <c r="F553" s="281"/>
      <c r="G553" s="274" t="s">
        <v>123</v>
      </c>
      <c r="H553" s="276" t="s">
        <v>139</v>
      </c>
      <c r="I553" s="277"/>
      <c r="J553" s="277"/>
      <c r="K553" s="278"/>
      <c r="L553" s="274" t="s">
        <v>123</v>
      </c>
      <c r="M553" s="276" t="s">
        <v>139</v>
      </c>
      <c r="N553" s="277"/>
      <c r="O553" s="277"/>
      <c r="P553" s="278"/>
      <c r="Q553" s="274" t="s">
        <v>123</v>
      </c>
      <c r="R553" s="279" t="s">
        <v>139</v>
      </c>
      <c r="S553" s="280"/>
      <c r="T553" s="280"/>
      <c r="U553" s="280"/>
      <c r="V553" s="281"/>
      <c r="W553" s="274" t="s">
        <v>123</v>
      </c>
      <c r="X553" s="279" t="s">
        <v>139</v>
      </c>
      <c r="Y553" s="280"/>
      <c r="Z553" s="280"/>
      <c r="AA553" s="281"/>
      <c r="AB553" s="274" t="s">
        <v>123</v>
      </c>
      <c r="AC553" s="276" t="s">
        <v>139</v>
      </c>
      <c r="AD553" s="277"/>
      <c r="AE553" s="277"/>
      <c r="AF553" s="278"/>
      <c r="AG553" s="274" t="s">
        <v>123</v>
      </c>
      <c r="AH553" s="276" t="s">
        <v>139</v>
      </c>
      <c r="AI553" s="277"/>
      <c r="AJ553" s="277"/>
      <c r="AK553" s="277"/>
      <c r="AL553" s="278"/>
      <c r="AM553" s="274" t="s">
        <v>123</v>
      </c>
      <c r="AN553" s="276" t="s">
        <v>139</v>
      </c>
      <c r="AO553" s="277"/>
      <c r="AP553" s="277"/>
      <c r="AQ553" s="278"/>
      <c r="AR553" s="274" t="s">
        <v>123</v>
      </c>
      <c r="AS553" s="276" t="s">
        <v>139</v>
      </c>
      <c r="AT553" s="277"/>
      <c r="AU553" s="277"/>
      <c r="AV553" s="277"/>
      <c r="AW553" s="253"/>
      <c r="AX553" s="274" t="s">
        <v>123</v>
      </c>
      <c r="AY553" s="276" t="s">
        <v>139</v>
      </c>
      <c r="AZ553" s="277"/>
      <c r="BA553" s="277"/>
      <c r="BB553" s="278"/>
      <c r="BC553" s="274" t="s">
        <v>123</v>
      </c>
      <c r="BD553" s="282" t="s">
        <v>139</v>
      </c>
      <c r="BE553" s="283"/>
      <c r="BF553" s="283"/>
      <c r="BG553" s="283"/>
      <c r="BH553" s="274" t="s">
        <v>123</v>
      </c>
      <c r="BI553" s="282" t="s">
        <v>139</v>
      </c>
      <c r="BJ553" s="283"/>
      <c r="BK553" s="283"/>
      <c r="BL553" s="283"/>
      <c r="BM553" s="283"/>
      <c r="BN553" s="274" t="s">
        <v>123</v>
      </c>
      <c r="BO553" s="282" t="s">
        <v>316</v>
      </c>
      <c r="BP553" s="283"/>
      <c r="BQ553" s="283"/>
      <c r="BR553" s="283"/>
      <c r="BS553" s="274" t="s">
        <v>123</v>
      </c>
      <c r="BT553" s="282" t="s">
        <v>316</v>
      </c>
      <c r="BU553" s="283"/>
      <c r="BV553" s="283"/>
      <c r="BW553" s="283"/>
      <c r="BX553" s="274" t="s">
        <v>123</v>
      </c>
    </row>
    <row r="554" spans="1:76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75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75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75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75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75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5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5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75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75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75"/>
    </row>
    <row r="555" spans="1:76" ht="18" customHeight="1" x14ac:dyDescent="0.25">
      <c r="A555" s="287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178">AVERAGE(X555:AA555)</f>
        <v>5.833333333333333</v>
      </c>
      <c r="AC555" s="144"/>
      <c r="AD555" s="135"/>
      <c r="AE555" s="135"/>
      <c r="AF555" s="135"/>
      <c r="AG555" s="238" t="e">
        <f t="shared" ref="AG555:AG585" si="179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180">AVERAGE(AH555:AL555)</f>
        <v>#DIV/0!</v>
      </c>
      <c r="AN555" s="144"/>
      <c r="AO555" s="135"/>
      <c r="AP555" s="135"/>
      <c r="AQ555" s="135"/>
      <c r="AR555" s="238" t="e">
        <f t="shared" ref="AR555:AR585" si="181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182">AVERAGE(AS555:AV555)</f>
        <v>#DIV/0!</v>
      </c>
      <c r="AY555" s="144"/>
      <c r="AZ555" s="135"/>
      <c r="BA555" s="135"/>
      <c r="BB555" s="135"/>
      <c r="BC555" s="238" t="e">
        <f t="shared" ref="BC555:BC585" si="183">AVERAGE(AY555:BB555)</f>
        <v>#DIV/0!</v>
      </c>
      <c r="BD555" s="144"/>
      <c r="BE555" s="135"/>
      <c r="BF555" s="135"/>
      <c r="BG555" s="135"/>
      <c r="BH555" s="238" t="e">
        <f t="shared" ref="BH555:BH585" si="184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185">AVERAGE(BI555:BM555)</f>
        <v>#DIV/0!</v>
      </c>
      <c r="BO555" s="144"/>
      <c r="BP555" s="135"/>
      <c r="BQ555" s="135"/>
      <c r="BR555" s="135"/>
      <c r="BS555" s="238" t="e">
        <f t="shared" ref="BS555:BS585" si="186">AVERAGE(BO555:BR555)</f>
        <v>#DIV/0!</v>
      </c>
      <c r="BT555" s="144"/>
      <c r="BU555" s="135"/>
      <c r="BV555" s="135"/>
      <c r="BW555" s="135"/>
      <c r="BX555" s="238" t="e">
        <f t="shared" ref="BX555:BX585" si="187">AVERAGE(BT555:BW555)</f>
        <v>#DIV/0!</v>
      </c>
    </row>
    <row r="556" spans="1:76" ht="18" customHeight="1" x14ac:dyDescent="0.25">
      <c r="A556" s="288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188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178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179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180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181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182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183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184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185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186"/>
        <v>5.9</v>
      </c>
      <c r="BT556" s="148">
        <v>6</v>
      </c>
      <c r="BU556" s="148"/>
      <c r="BV556" s="148"/>
      <c r="BW556" s="148"/>
      <c r="BX556" s="169">
        <f t="shared" si="187"/>
        <v>6</v>
      </c>
    </row>
    <row r="557" spans="1:76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189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190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191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188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178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179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180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181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182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183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184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185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186"/>
        <v>4.75</v>
      </c>
      <c r="BT557" s="148">
        <v>5</v>
      </c>
      <c r="BU557" s="148"/>
      <c r="BV557" s="148"/>
      <c r="BW557" s="148"/>
      <c r="BX557" s="169">
        <f t="shared" si="187"/>
        <v>5</v>
      </c>
    </row>
    <row r="558" spans="1:76" ht="18" customHeight="1" x14ac:dyDescent="0.25">
      <c r="A558" s="287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188"/>
        <v>2.5</v>
      </c>
      <c r="X558" s="135"/>
      <c r="Y558" s="135"/>
      <c r="Z558" s="135"/>
      <c r="AA558" s="135"/>
      <c r="AB558" s="238" t="e">
        <f t="shared" si="178"/>
        <v>#DIV/0!</v>
      </c>
      <c r="AC558" s="135"/>
      <c r="AD558" s="135"/>
      <c r="AE558" s="135"/>
      <c r="AF558" s="135"/>
      <c r="AG558" s="238" t="e">
        <f t="shared" si="179"/>
        <v>#DIV/0!</v>
      </c>
      <c r="AH558" s="135"/>
      <c r="AI558" s="135"/>
      <c r="AJ558" s="135"/>
      <c r="AK558" s="135"/>
      <c r="AL558" s="135"/>
      <c r="AM558" s="238" t="e">
        <f t="shared" si="180"/>
        <v>#DIV/0!</v>
      </c>
      <c r="AN558" s="135"/>
      <c r="AO558" s="135"/>
      <c r="AP558" s="135"/>
      <c r="AQ558" s="135"/>
      <c r="AR558" s="238" t="e">
        <f t="shared" si="181"/>
        <v>#DIV/0!</v>
      </c>
      <c r="AS558" s="135"/>
      <c r="AT558" s="148"/>
      <c r="AU558" s="148"/>
      <c r="AV558" s="135"/>
      <c r="AW558" s="135"/>
      <c r="AX558" s="238" t="e">
        <f t="shared" si="182"/>
        <v>#DIV/0!</v>
      </c>
      <c r="AY558" s="135"/>
      <c r="AZ558" s="148"/>
      <c r="BA558" s="148"/>
      <c r="BB558" s="135"/>
      <c r="BC558" s="238" t="e">
        <f t="shared" si="183"/>
        <v>#DIV/0!</v>
      </c>
      <c r="BD558" s="135"/>
      <c r="BE558" s="148"/>
      <c r="BF558" s="148"/>
      <c r="BG558" s="135"/>
      <c r="BH558" s="238" t="e">
        <f t="shared" si="184"/>
        <v>#DIV/0!</v>
      </c>
      <c r="BI558" s="135"/>
      <c r="BJ558" s="148"/>
      <c r="BK558" s="148"/>
      <c r="BL558" s="148"/>
      <c r="BM558" s="135"/>
      <c r="BN558" s="238" t="e">
        <f t="shared" si="185"/>
        <v>#DIV/0!</v>
      </c>
      <c r="BO558" s="135"/>
      <c r="BP558" s="148"/>
      <c r="BQ558" s="148"/>
      <c r="BR558" s="148"/>
      <c r="BS558" s="238" t="e">
        <f t="shared" si="186"/>
        <v>#DIV/0!</v>
      </c>
      <c r="BT558" s="135"/>
      <c r="BU558" s="148"/>
      <c r="BV558" s="148"/>
      <c r="BW558" s="148"/>
      <c r="BX558" s="238" t="e">
        <f t="shared" si="187"/>
        <v>#DIV/0!</v>
      </c>
    </row>
    <row r="559" spans="1:76" ht="18" customHeight="1" x14ac:dyDescent="0.25">
      <c r="A559" s="288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189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190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191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188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178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179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180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181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182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183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184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185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186"/>
        <v>3.0750000000000002</v>
      </c>
      <c r="BT559" s="148">
        <v>2.5</v>
      </c>
      <c r="BU559" s="148"/>
      <c r="BV559" s="148"/>
      <c r="BW559" s="148"/>
      <c r="BX559" s="169">
        <f t="shared" si="187"/>
        <v>2.5</v>
      </c>
    </row>
    <row r="560" spans="1:76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189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190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191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188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178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179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180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181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182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183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184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185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186"/>
        <v>3.45</v>
      </c>
      <c r="BT560" s="148">
        <v>3.3</v>
      </c>
      <c r="BU560" s="148"/>
      <c r="BV560" s="148"/>
      <c r="BW560" s="148"/>
      <c r="BX560" s="169">
        <f t="shared" si="187"/>
        <v>3.3</v>
      </c>
    </row>
    <row r="561" spans="1:76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189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190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191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188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178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179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180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181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182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183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184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185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186"/>
        <v>20</v>
      </c>
      <c r="BT561" s="148">
        <v>20</v>
      </c>
      <c r="BU561" s="148"/>
      <c r="BV561" s="148"/>
      <c r="BW561" s="148"/>
      <c r="BX561" s="169">
        <f t="shared" si="187"/>
        <v>20</v>
      </c>
    </row>
    <row r="562" spans="1:76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189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190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191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188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178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179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180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181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182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183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184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185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186"/>
        <v>15</v>
      </c>
      <c r="BT562" s="148">
        <v>17</v>
      </c>
      <c r="BU562" s="148"/>
      <c r="BV562" s="148"/>
      <c r="BW562" s="148"/>
      <c r="BX562" s="169">
        <f t="shared" si="187"/>
        <v>17</v>
      </c>
    </row>
    <row r="563" spans="1:76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189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190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191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188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178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179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180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181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182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183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184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185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186"/>
        <v>6</v>
      </c>
      <c r="BT563" s="148">
        <v>6</v>
      </c>
      <c r="BU563" s="148"/>
      <c r="BV563" s="148"/>
      <c r="BW563" s="148"/>
      <c r="BX563" s="169">
        <f t="shared" si="187"/>
        <v>6</v>
      </c>
    </row>
    <row r="564" spans="1:76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189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190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191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188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178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179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180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181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182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183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184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185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186"/>
        <v>14</v>
      </c>
      <c r="BT564" s="148">
        <v>14</v>
      </c>
      <c r="BU564" s="148"/>
      <c r="BV564" s="148"/>
      <c r="BW564" s="148"/>
      <c r="BX564" s="169">
        <f t="shared" si="187"/>
        <v>14</v>
      </c>
    </row>
    <row r="565" spans="1:76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189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190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191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188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178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179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180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181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182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183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184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185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186"/>
        <v>16.2</v>
      </c>
      <c r="BT565" s="148">
        <v>16.2</v>
      </c>
      <c r="BU565" s="148"/>
      <c r="BV565" s="148"/>
      <c r="BW565" s="148"/>
      <c r="BX565" s="169">
        <f t="shared" si="187"/>
        <v>16.2</v>
      </c>
    </row>
    <row r="566" spans="1:76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189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190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191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188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178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179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180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181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182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183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184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185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186"/>
        <v>17</v>
      </c>
      <c r="BT566" s="148">
        <v>17</v>
      </c>
      <c r="BU566" s="148"/>
      <c r="BV566" s="148"/>
      <c r="BW566" s="148"/>
      <c r="BX566" s="169">
        <f t="shared" si="187"/>
        <v>17</v>
      </c>
    </row>
    <row r="567" spans="1:76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189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190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191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188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178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179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180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181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182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183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184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185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186"/>
        <v>88.125</v>
      </c>
      <c r="BT567" s="148">
        <v>88</v>
      </c>
      <c r="BU567" s="148"/>
      <c r="BV567" s="148"/>
      <c r="BW567" s="148"/>
      <c r="BX567" s="169">
        <f t="shared" si="187"/>
        <v>88</v>
      </c>
    </row>
    <row r="568" spans="1:76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189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190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191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188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178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179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180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181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182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183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184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185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186"/>
        <v>90.5</v>
      </c>
      <c r="BT568" s="148">
        <v>90</v>
      </c>
      <c r="BU568" s="148"/>
      <c r="BV568" s="148"/>
      <c r="BW568" s="148"/>
      <c r="BX568" s="169">
        <f t="shared" si="187"/>
        <v>90</v>
      </c>
    </row>
    <row r="569" spans="1:76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189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190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191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188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178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179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180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181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182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183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184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185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186"/>
        <v>6.5</v>
      </c>
      <c r="BT569" s="148">
        <v>7</v>
      </c>
      <c r="BU569" s="148"/>
      <c r="BV569" s="148"/>
      <c r="BW569" s="148"/>
      <c r="BX569" s="169">
        <f t="shared" si="187"/>
        <v>7</v>
      </c>
    </row>
    <row r="570" spans="1:76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189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190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191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188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178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179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180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181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182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183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184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185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186"/>
        <v>12.75</v>
      </c>
      <c r="BT570" s="148">
        <v>13</v>
      </c>
      <c r="BU570" s="148"/>
      <c r="BV570" s="148"/>
      <c r="BW570" s="148"/>
      <c r="BX570" s="169">
        <f t="shared" si="187"/>
        <v>13</v>
      </c>
    </row>
    <row r="571" spans="1:76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189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190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191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188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178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179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180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181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182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183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184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185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186"/>
        <v>10.875</v>
      </c>
      <c r="BT571" s="148">
        <v>10.5</v>
      </c>
      <c r="BU571" s="148"/>
      <c r="BV571" s="148"/>
      <c r="BW571" s="148"/>
      <c r="BX571" s="169">
        <f t="shared" si="187"/>
        <v>10.5</v>
      </c>
    </row>
    <row r="572" spans="1:76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189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190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191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188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178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179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180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181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182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183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184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185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186"/>
        <v>50</v>
      </c>
      <c r="BT572" s="148">
        <v>50</v>
      </c>
      <c r="BU572" s="148"/>
      <c r="BV572" s="148"/>
      <c r="BW572" s="148"/>
      <c r="BX572" s="169">
        <f t="shared" si="187"/>
        <v>50</v>
      </c>
    </row>
    <row r="573" spans="1:76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189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190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191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188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178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179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180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181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182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183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184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185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186"/>
        <v>50</v>
      </c>
      <c r="BT573" s="148">
        <v>50</v>
      </c>
      <c r="BU573" s="148"/>
      <c r="BV573" s="148"/>
      <c r="BW573" s="148"/>
      <c r="BX573" s="169">
        <f t="shared" si="187"/>
        <v>50</v>
      </c>
    </row>
    <row r="574" spans="1:76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189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190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191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188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178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179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180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181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182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183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184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185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186"/>
        <v>5</v>
      </c>
      <c r="BT574" s="148">
        <v>5</v>
      </c>
      <c r="BU574" s="148"/>
      <c r="BV574" s="148"/>
      <c r="BW574" s="148"/>
      <c r="BX574" s="169">
        <f t="shared" si="187"/>
        <v>5</v>
      </c>
    </row>
    <row r="575" spans="1:76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189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190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191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188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178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179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180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181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182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183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184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185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186"/>
        <v>4.3</v>
      </c>
      <c r="BT575" s="148">
        <v>4.3</v>
      </c>
      <c r="BU575" s="148"/>
      <c r="BV575" s="148"/>
      <c r="BW575" s="148"/>
      <c r="BX575" s="169">
        <f t="shared" si="187"/>
        <v>4.3</v>
      </c>
    </row>
    <row r="576" spans="1:76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189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190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191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188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178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179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180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181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182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183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184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185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186"/>
        <v>3.5</v>
      </c>
      <c r="BT576" s="148">
        <v>3.5</v>
      </c>
      <c r="BU576" s="148"/>
      <c r="BV576" s="148"/>
      <c r="BW576" s="148"/>
      <c r="BX576" s="169">
        <f t="shared" si="187"/>
        <v>3.5</v>
      </c>
    </row>
    <row r="577" spans="1:76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189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190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191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188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178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179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180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181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182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183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184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185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186"/>
        <v>18</v>
      </c>
      <c r="BT577" s="148">
        <v>18</v>
      </c>
      <c r="BU577" s="148"/>
      <c r="BV577" s="148"/>
      <c r="BW577" s="148"/>
      <c r="BX577" s="169">
        <f t="shared" si="187"/>
        <v>18</v>
      </c>
    </row>
    <row r="578" spans="1:76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189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190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191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188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178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179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180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181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182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183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184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185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186"/>
        <v>18</v>
      </c>
      <c r="BT578" s="148">
        <v>18</v>
      </c>
      <c r="BU578" s="148"/>
      <c r="BV578" s="148"/>
      <c r="BW578" s="148"/>
      <c r="BX578" s="169">
        <f t="shared" si="187"/>
        <v>18</v>
      </c>
    </row>
    <row r="579" spans="1:76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189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190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191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188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178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179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180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181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182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183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184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185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186"/>
        <v>16</v>
      </c>
      <c r="BT579" s="148">
        <v>16</v>
      </c>
      <c r="BU579" s="148"/>
      <c r="BV579" s="148"/>
      <c r="BW579" s="148"/>
      <c r="BX579" s="169">
        <f t="shared" si="187"/>
        <v>16</v>
      </c>
    </row>
    <row r="580" spans="1:76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189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190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191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188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178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179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180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181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182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183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184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185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186"/>
        <v>5</v>
      </c>
      <c r="BT580" s="148">
        <v>5</v>
      </c>
      <c r="BU580" s="148"/>
      <c r="BV580" s="148"/>
      <c r="BW580" s="148"/>
      <c r="BX580" s="169">
        <f t="shared" si="187"/>
        <v>5</v>
      </c>
    </row>
    <row r="581" spans="1:76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189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190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191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188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178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179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180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181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182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183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184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185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186"/>
        <v>3.5</v>
      </c>
      <c r="BT581" s="148">
        <v>3.5</v>
      </c>
      <c r="BU581" s="148"/>
      <c r="BV581" s="148"/>
      <c r="BW581" s="148"/>
      <c r="BX581" s="169">
        <f t="shared" si="187"/>
        <v>3.5</v>
      </c>
    </row>
    <row r="582" spans="1:76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189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190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191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188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178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179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180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181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182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183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184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185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186"/>
        <v>40</v>
      </c>
      <c r="BT582" s="148">
        <v>40</v>
      </c>
      <c r="BU582" s="148"/>
      <c r="BV582" s="148"/>
      <c r="BW582" s="148"/>
      <c r="BX582" s="169">
        <f t="shared" si="187"/>
        <v>40</v>
      </c>
    </row>
    <row r="583" spans="1:76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189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190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191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188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178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179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180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181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182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183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184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185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186"/>
        <v>6.8</v>
      </c>
      <c r="BT583" s="148">
        <v>6.8</v>
      </c>
      <c r="BU583" s="148"/>
      <c r="BV583" s="148"/>
      <c r="BW583" s="148"/>
      <c r="BX583" s="169">
        <f t="shared" si="187"/>
        <v>6.8</v>
      </c>
    </row>
    <row r="584" spans="1:76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189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190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191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188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178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179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180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181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182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183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184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185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186"/>
        <v>10.475</v>
      </c>
      <c r="BT584" s="148">
        <v>10.4</v>
      </c>
      <c r="BU584" s="148"/>
      <c r="BV584" s="148"/>
      <c r="BW584" s="148"/>
      <c r="BX584" s="169">
        <f t="shared" si="187"/>
        <v>10.4</v>
      </c>
    </row>
    <row r="585" spans="1:76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189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190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191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188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178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179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180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181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182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183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184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185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186"/>
        <v>10.5</v>
      </c>
      <c r="BT585" s="148">
        <v>10.5</v>
      </c>
      <c r="BU585" s="148"/>
      <c r="BV585" s="148"/>
      <c r="BW585" s="148"/>
      <c r="BX585" s="169">
        <f t="shared" si="187"/>
        <v>10.5</v>
      </c>
    </row>
    <row r="586" spans="1:76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</row>
    <row r="587" spans="1:76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189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190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191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188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/>
      <c r="BV587" s="270"/>
      <c r="BW587" s="270"/>
      <c r="BX587" s="169">
        <f>AVERAGE(BT587:BW587)</f>
        <v>10.85</v>
      </c>
    </row>
    <row r="588" spans="1:76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189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190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191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188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/>
      <c r="BV588" s="148"/>
      <c r="BW588" s="148"/>
      <c r="BX588" s="169">
        <f>AVERAGE(BT588:BW588)</f>
        <v>10.95</v>
      </c>
    </row>
    <row r="589" spans="1:76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76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76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76" ht="18.75" customHeight="1" x14ac:dyDescent="0.3"/>
    <row r="593" spans="1:76" ht="18" x14ac:dyDescent="0.25">
      <c r="A593" s="292" t="s">
        <v>45</v>
      </c>
      <c r="B593" s="292"/>
      <c r="C593" s="359"/>
      <c r="D593" s="359"/>
      <c r="E593" s="359"/>
      <c r="F593" s="359"/>
      <c r="G593" s="359"/>
      <c r="H593" s="359"/>
      <c r="I593" s="359"/>
      <c r="J593" s="359"/>
      <c r="K593" s="359"/>
      <c r="L593" s="359"/>
      <c r="M593" s="359"/>
      <c r="N593" s="359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</row>
    <row r="594" spans="1:76" ht="18.75" customHeight="1" x14ac:dyDescent="0.3">
      <c r="A594" s="217"/>
      <c r="B594" s="197"/>
      <c r="C594" s="289" t="s">
        <v>35</v>
      </c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290"/>
      <c r="AR594" s="290"/>
      <c r="AS594" s="290"/>
      <c r="AT594" s="290"/>
      <c r="AU594" s="290"/>
      <c r="AV594" s="290"/>
      <c r="AW594" s="290"/>
      <c r="AX594" s="290"/>
      <c r="AY594" s="290"/>
      <c r="AZ594" s="290"/>
      <c r="BA594" s="290"/>
      <c r="BB594" s="290"/>
      <c r="BC594" s="290"/>
      <c r="BD594" s="290"/>
      <c r="BE594" s="290"/>
      <c r="BF594" s="290"/>
      <c r="BG594" s="290"/>
      <c r="BH594" s="290"/>
      <c r="BI594" s="290"/>
      <c r="BJ594" s="290"/>
      <c r="BK594" s="290"/>
      <c r="BL594" s="291"/>
      <c r="BM594" s="289"/>
      <c r="BN594" s="290"/>
      <c r="BO594" s="290"/>
      <c r="BP594" s="290"/>
      <c r="BQ594" s="290"/>
      <c r="BR594" s="290"/>
      <c r="BS594" s="290"/>
      <c r="BT594" s="290"/>
      <c r="BU594" s="290"/>
      <c r="BV594" s="290"/>
      <c r="BW594" s="290"/>
      <c r="BX594" s="290"/>
    </row>
    <row r="595" spans="1:76" ht="18.75" customHeight="1" x14ac:dyDescent="0.3">
      <c r="A595" s="218"/>
      <c r="B595" s="198"/>
      <c r="C595" s="279" t="s">
        <v>139</v>
      </c>
      <c r="D595" s="280"/>
      <c r="E595" s="280"/>
      <c r="F595" s="281"/>
      <c r="G595" s="274" t="s">
        <v>123</v>
      </c>
      <c r="H595" s="276" t="s">
        <v>139</v>
      </c>
      <c r="I595" s="277"/>
      <c r="J595" s="277"/>
      <c r="K595" s="278"/>
      <c r="L595" s="274" t="s">
        <v>123</v>
      </c>
      <c r="M595" s="276" t="s">
        <v>139</v>
      </c>
      <c r="N595" s="277"/>
      <c r="O595" s="277"/>
      <c r="P595" s="278"/>
      <c r="Q595" s="274" t="s">
        <v>123</v>
      </c>
      <c r="R595" s="279" t="s">
        <v>139</v>
      </c>
      <c r="S595" s="280"/>
      <c r="T595" s="280"/>
      <c r="U595" s="280"/>
      <c r="V595" s="281"/>
      <c r="W595" s="274" t="s">
        <v>123</v>
      </c>
      <c r="X595" s="279" t="s">
        <v>139</v>
      </c>
      <c r="Y595" s="280"/>
      <c r="Z595" s="280"/>
      <c r="AA595" s="281"/>
      <c r="AB595" s="274" t="s">
        <v>123</v>
      </c>
      <c r="AC595" s="276" t="s">
        <v>139</v>
      </c>
      <c r="AD595" s="277"/>
      <c r="AE595" s="277"/>
      <c r="AF595" s="278"/>
      <c r="AG595" s="274" t="s">
        <v>123</v>
      </c>
      <c r="AH595" s="276" t="s">
        <v>139</v>
      </c>
      <c r="AI595" s="277"/>
      <c r="AJ595" s="277"/>
      <c r="AK595" s="277"/>
      <c r="AL595" s="278"/>
      <c r="AM595" s="274" t="s">
        <v>123</v>
      </c>
      <c r="AN595" s="276" t="s">
        <v>139</v>
      </c>
      <c r="AO595" s="277"/>
      <c r="AP595" s="277"/>
      <c r="AQ595" s="278"/>
      <c r="AR595" s="274" t="s">
        <v>123</v>
      </c>
      <c r="AS595" s="276" t="s">
        <v>139</v>
      </c>
      <c r="AT595" s="277"/>
      <c r="AU595" s="277"/>
      <c r="AV595" s="277"/>
      <c r="AW595" s="253"/>
      <c r="AX595" s="274" t="s">
        <v>123</v>
      </c>
      <c r="AY595" s="276" t="s">
        <v>139</v>
      </c>
      <c r="AZ595" s="277"/>
      <c r="BA595" s="277"/>
      <c r="BB595" s="278"/>
      <c r="BC595" s="274" t="s">
        <v>123</v>
      </c>
      <c r="BD595" s="282" t="s">
        <v>139</v>
      </c>
      <c r="BE595" s="283"/>
      <c r="BF595" s="283"/>
      <c r="BG595" s="283"/>
      <c r="BH595" s="274" t="s">
        <v>123</v>
      </c>
      <c r="BI595" s="282" t="s">
        <v>139</v>
      </c>
      <c r="BJ595" s="283"/>
      <c r="BK595" s="283"/>
      <c r="BL595" s="283"/>
      <c r="BM595" s="283"/>
      <c r="BN595" s="274" t="s">
        <v>123</v>
      </c>
      <c r="BO595" s="282" t="s">
        <v>316</v>
      </c>
      <c r="BP595" s="283"/>
      <c r="BQ595" s="283"/>
      <c r="BR595" s="283"/>
      <c r="BS595" s="274" t="s">
        <v>123</v>
      </c>
      <c r="BT595" s="282" t="s">
        <v>316</v>
      </c>
      <c r="BU595" s="283"/>
      <c r="BV595" s="283"/>
      <c r="BW595" s="283"/>
      <c r="BX595" s="274" t="s">
        <v>123</v>
      </c>
    </row>
    <row r="596" spans="1:76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75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75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75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75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75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5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5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75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75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75"/>
    </row>
    <row r="597" spans="1:76" ht="18" customHeight="1" x14ac:dyDescent="0.25">
      <c r="A597" s="287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192">AVERAGE(X597:AA597)</f>
        <v>4.333333333333333</v>
      </c>
      <c r="AC597" s="144"/>
      <c r="AD597" s="135"/>
      <c r="AE597" s="135"/>
      <c r="AF597" s="135"/>
      <c r="AG597" s="238" t="e">
        <f t="shared" ref="AG597:AG627" si="193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194">AVERAGE(AH597:AL597)</f>
        <v>#DIV/0!</v>
      </c>
      <c r="AN597" s="144"/>
      <c r="AO597" s="135"/>
      <c r="AP597" s="135"/>
      <c r="AQ597" s="135"/>
      <c r="AR597" s="238" t="e">
        <f t="shared" ref="AR597:AR627" si="195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196">AVERAGE(AS597:AV597)</f>
        <v>#DIV/0!</v>
      </c>
      <c r="AY597" s="144"/>
      <c r="AZ597" s="135"/>
      <c r="BA597" s="135"/>
      <c r="BB597" s="135"/>
      <c r="BC597" s="238" t="e">
        <f t="shared" ref="BC597:BC627" si="197">AVERAGE(AY597:BB597)</f>
        <v>#DIV/0!</v>
      </c>
      <c r="BD597" s="144"/>
      <c r="BE597" s="135"/>
      <c r="BF597" s="135"/>
      <c r="BG597" s="135"/>
      <c r="BH597" s="238" t="e">
        <f t="shared" ref="BH597:BH627" si="198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199">AVERAGE(BI597:BM597)</f>
        <v>#DIV/0!</v>
      </c>
      <c r="BO597" s="144"/>
      <c r="BP597" s="135"/>
      <c r="BQ597" s="135"/>
      <c r="BR597" s="135"/>
      <c r="BS597" s="238" t="e">
        <f t="shared" ref="BS597:BS627" si="200">AVERAGE(BO597:BR597)</f>
        <v>#DIV/0!</v>
      </c>
      <c r="BT597" s="144"/>
      <c r="BU597" s="135"/>
      <c r="BV597" s="135"/>
      <c r="BW597" s="135"/>
      <c r="BX597" s="238" t="e">
        <f t="shared" ref="BX597:BX627" si="201">AVERAGE(BT597:BW597)</f>
        <v>#DIV/0!</v>
      </c>
    </row>
    <row r="598" spans="1:76" ht="18" customHeight="1" x14ac:dyDescent="0.25">
      <c r="A598" s="288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202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192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193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194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195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196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197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198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199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200"/>
        <v>5.45</v>
      </c>
      <c r="BT598" s="148">
        <v>5.5</v>
      </c>
      <c r="BU598" s="148"/>
      <c r="BV598" s="148"/>
      <c r="BW598" s="148"/>
      <c r="BX598" s="169">
        <f t="shared" si="201"/>
        <v>5.5</v>
      </c>
    </row>
    <row r="599" spans="1:76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203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204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205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202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192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193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194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195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196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197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198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199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200"/>
        <v>6.125</v>
      </c>
      <c r="BT599" s="148">
        <v>5</v>
      </c>
      <c r="BU599" s="148"/>
      <c r="BV599" s="148"/>
      <c r="BW599" s="148"/>
      <c r="BX599" s="169">
        <f t="shared" si="201"/>
        <v>5</v>
      </c>
    </row>
    <row r="600" spans="1:76" ht="18" customHeight="1" x14ac:dyDescent="0.25">
      <c r="A600" s="287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202"/>
        <v>2.5</v>
      </c>
      <c r="X600" s="135"/>
      <c r="Y600" s="135"/>
      <c r="Z600" s="135"/>
      <c r="AA600" s="135"/>
      <c r="AB600" s="238" t="e">
        <f t="shared" si="192"/>
        <v>#DIV/0!</v>
      </c>
      <c r="AC600" s="135"/>
      <c r="AD600" s="135"/>
      <c r="AE600" s="135"/>
      <c r="AF600" s="135"/>
      <c r="AG600" s="238" t="e">
        <f t="shared" si="193"/>
        <v>#DIV/0!</v>
      </c>
      <c r="AH600" s="135"/>
      <c r="AI600" s="135"/>
      <c r="AJ600" s="135"/>
      <c r="AK600" s="135"/>
      <c r="AL600" s="135"/>
      <c r="AM600" s="238" t="e">
        <f t="shared" si="194"/>
        <v>#DIV/0!</v>
      </c>
      <c r="AN600" s="135"/>
      <c r="AO600" s="135"/>
      <c r="AP600" s="135"/>
      <c r="AQ600" s="135"/>
      <c r="AR600" s="238" t="e">
        <f t="shared" si="195"/>
        <v>#DIV/0!</v>
      </c>
      <c r="AS600" s="135"/>
      <c r="AT600" s="135"/>
      <c r="AU600" s="135"/>
      <c r="AV600" s="135"/>
      <c r="AW600" s="135"/>
      <c r="AX600" s="238" t="e">
        <f t="shared" si="196"/>
        <v>#DIV/0!</v>
      </c>
      <c r="AY600" s="135"/>
      <c r="AZ600" s="135"/>
      <c r="BA600" s="135"/>
      <c r="BB600" s="135"/>
      <c r="BC600" s="238" t="e">
        <f t="shared" si="197"/>
        <v>#DIV/0!</v>
      </c>
      <c r="BD600" s="135"/>
      <c r="BE600" s="135"/>
      <c r="BF600" s="135"/>
      <c r="BG600" s="135"/>
      <c r="BH600" s="238" t="e">
        <f t="shared" si="198"/>
        <v>#DIV/0!</v>
      </c>
      <c r="BI600" s="135"/>
      <c r="BJ600" s="135"/>
      <c r="BK600" s="135"/>
      <c r="BL600" s="135"/>
      <c r="BM600" s="135"/>
      <c r="BN600" s="238" t="e">
        <f t="shared" si="199"/>
        <v>#DIV/0!</v>
      </c>
      <c r="BO600" s="135"/>
      <c r="BP600" s="135"/>
      <c r="BQ600" s="135"/>
      <c r="BR600" s="135"/>
      <c r="BS600" s="238" t="e">
        <f t="shared" si="200"/>
        <v>#DIV/0!</v>
      </c>
      <c r="BT600" s="135"/>
      <c r="BU600" s="135"/>
      <c r="BV600" s="135"/>
      <c r="BW600" s="135"/>
      <c r="BX600" s="238" t="e">
        <f t="shared" si="201"/>
        <v>#DIV/0!</v>
      </c>
    </row>
    <row r="601" spans="1:76" ht="18" customHeight="1" x14ac:dyDescent="0.25">
      <c r="A601" s="288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203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204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205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202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192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193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194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195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196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197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198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199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200"/>
        <v>3</v>
      </c>
      <c r="BT601" s="148">
        <v>3</v>
      </c>
      <c r="BU601" s="148"/>
      <c r="BV601" s="148"/>
      <c r="BW601" s="148"/>
      <c r="BX601" s="169">
        <f t="shared" si="201"/>
        <v>3</v>
      </c>
    </row>
    <row r="602" spans="1:76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203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204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205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202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192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193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194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195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196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197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198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199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200"/>
        <v>3.1500000000000004</v>
      </c>
      <c r="BT602" s="148">
        <v>3</v>
      </c>
      <c r="BU602" s="148"/>
      <c r="BV602" s="148"/>
      <c r="BW602" s="148"/>
      <c r="BX602" s="169">
        <f t="shared" si="201"/>
        <v>3</v>
      </c>
    </row>
    <row r="603" spans="1:76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203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204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205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202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192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193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194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195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196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197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198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199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200"/>
        <v>24.25</v>
      </c>
      <c r="BT603" s="148">
        <v>22</v>
      </c>
      <c r="BU603" s="148"/>
      <c r="BV603" s="148"/>
      <c r="BW603" s="148"/>
      <c r="BX603" s="169">
        <f t="shared" si="201"/>
        <v>22</v>
      </c>
    </row>
    <row r="604" spans="1:76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203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204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205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202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192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193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194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195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196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197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198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199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200"/>
        <v>15.75</v>
      </c>
      <c r="BT604" s="148">
        <v>16</v>
      </c>
      <c r="BU604" s="148"/>
      <c r="BV604" s="148"/>
      <c r="BW604" s="148"/>
      <c r="BX604" s="169">
        <f t="shared" si="201"/>
        <v>16</v>
      </c>
    </row>
    <row r="605" spans="1:76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203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204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205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202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192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193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194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195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196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197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198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199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200"/>
        <v>10</v>
      </c>
      <c r="BT605" s="148">
        <v>10</v>
      </c>
      <c r="BU605" s="148"/>
      <c r="BV605" s="148"/>
      <c r="BW605" s="148"/>
      <c r="BX605" s="169">
        <f t="shared" si="201"/>
        <v>10</v>
      </c>
    </row>
    <row r="606" spans="1:76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203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204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205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202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192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193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194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195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196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197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198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199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200"/>
        <v>12</v>
      </c>
      <c r="BT606" s="148">
        <v>12</v>
      </c>
      <c r="BU606" s="148"/>
      <c r="BV606" s="148"/>
      <c r="BW606" s="148"/>
      <c r="BX606" s="169">
        <f t="shared" si="201"/>
        <v>12</v>
      </c>
    </row>
    <row r="607" spans="1:76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203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204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205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202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192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193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194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195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196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197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198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199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200"/>
        <v>16</v>
      </c>
      <c r="BT607" s="148">
        <v>16</v>
      </c>
      <c r="BU607" s="148"/>
      <c r="BV607" s="148"/>
      <c r="BW607" s="148"/>
      <c r="BX607" s="169">
        <f t="shared" si="201"/>
        <v>16</v>
      </c>
    </row>
    <row r="608" spans="1:76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203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204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205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202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192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193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194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195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196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197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198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199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200"/>
        <v>17</v>
      </c>
      <c r="BT608" s="148">
        <v>17</v>
      </c>
      <c r="BU608" s="148"/>
      <c r="BV608" s="148"/>
      <c r="BW608" s="148"/>
      <c r="BX608" s="169">
        <f t="shared" si="201"/>
        <v>17</v>
      </c>
    </row>
    <row r="609" spans="1:76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203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204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205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202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192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193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194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195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196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197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198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199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200"/>
        <v>83.75</v>
      </c>
      <c r="BT609" s="148">
        <v>80</v>
      </c>
      <c r="BU609" s="148"/>
      <c r="BV609" s="148"/>
      <c r="BW609" s="148"/>
      <c r="BX609" s="169">
        <f t="shared" si="201"/>
        <v>80</v>
      </c>
    </row>
    <row r="610" spans="1:76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203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204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205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202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192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193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194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195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196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197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198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199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200"/>
        <v>88.75</v>
      </c>
      <c r="BT610" s="148">
        <v>85</v>
      </c>
      <c r="BU610" s="148"/>
      <c r="BV610" s="148"/>
      <c r="BW610" s="148"/>
      <c r="BX610" s="169">
        <f t="shared" si="201"/>
        <v>85</v>
      </c>
    </row>
    <row r="611" spans="1:76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203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204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205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202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192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193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194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195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196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197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198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199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200"/>
        <v>5.875</v>
      </c>
      <c r="BT611" s="148">
        <v>5.5</v>
      </c>
      <c r="BU611" s="148"/>
      <c r="BV611" s="148"/>
      <c r="BW611" s="148"/>
      <c r="BX611" s="169">
        <f t="shared" si="201"/>
        <v>5.5</v>
      </c>
    </row>
    <row r="612" spans="1:76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203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204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205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202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192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193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194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195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196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197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198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199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200"/>
        <v>12.815</v>
      </c>
      <c r="BT612" s="148">
        <v>11.66</v>
      </c>
      <c r="BU612" s="148"/>
      <c r="BV612" s="148"/>
      <c r="BW612" s="148"/>
      <c r="BX612" s="169">
        <f t="shared" si="201"/>
        <v>11.66</v>
      </c>
    </row>
    <row r="613" spans="1:76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203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204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205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202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192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193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194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195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196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197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198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199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200"/>
        <v>11</v>
      </c>
      <c r="BT613" s="148">
        <v>11</v>
      </c>
      <c r="BU613" s="148"/>
      <c r="BV613" s="148"/>
      <c r="BW613" s="148"/>
      <c r="BX613" s="169">
        <f t="shared" si="201"/>
        <v>11</v>
      </c>
    </row>
    <row r="614" spans="1:76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203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204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205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202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192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193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194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195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196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197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198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199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200"/>
        <v>45</v>
      </c>
      <c r="BT614" s="148">
        <v>45</v>
      </c>
      <c r="BU614" s="148"/>
      <c r="BV614" s="148"/>
      <c r="BW614" s="148"/>
      <c r="BX614" s="169">
        <f t="shared" si="201"/>
        <v>45</v>
      </c>
    </row>
    <row r="615" spans="1:76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203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204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205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202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192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193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194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195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196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197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198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199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200"/>
        <v>45</v>
      </c>
      <c r="BT615" s="148">
        <v>45</v>
      </c>
      <c r="BU615" s="148"/>
      <c r="BV615" s="148"/>
      <c r="BW615" s="148"/>
      <c r="BX615" s="169">
        <f t="shared" si="201"/>
        <v>45</v>
      </c>
    </row>
    <row r="616" spans="1:76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203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204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205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202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192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193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194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195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196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197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198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199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200"/>
        <v>5.4249999999999998</v>
      </c>
      <c r="BT616" s="148">
        <v>5.2</v>
      </c>
      <c r="BU616" s="148"/>
      <c r="BV616" s="148"/>
      <c r="BW616" s="148"/>
      <c r="BX616" s="169">
        <f t="shared" si="201"/>
        <v>5.2</v>
      </c>
    </row>
    <row r="617" spans="1:76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203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204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205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202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192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193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194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195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196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197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198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199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200"/>
        <v>4.7</v>
      </c>
      <c r="BT617" s="148">
        <v>4.7</v>
      </c>
      <c r="BU617" s="148"/>
      <c r="BV617" s="148"/>
      <c r="BW617" s="148"/>
      <c r="BX617" s="169">
        <f t="shared" si="201"/>
        <v>4.7</v>
      </c>
    </row>
    <row r="618" spans="1:76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203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204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205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202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192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193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194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195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196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197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198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199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200"/>
        <v>3.5</v>
      </c>
      <c r="BT618" s="148">
        <v>3.5</v>
      </c>
      <c r="BU618" s="148"/>
      <c r="BV618" s="148"/>
      <c r="BW618" s="148"/>
      <c r="BX618" s="169">
        <f t="shared" si="201"/>
        <v>3.5</v>
      </c>
    </row>
    <row r="619" spans="1:76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203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204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205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202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192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193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194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195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196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197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198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199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200"/>
        <v>18</v>
      </c>
      <c r="BT619" s="148">
        <v>18</v>
      </c>
      <c r="BU619" s="148"/>
      <c r="BV619" s="148"/>
      <c r="BW619" s="148"/>
      <c r="BX619" s="169">
        <f t="shared" si="201"/>
        <v>18</v>
      </c>
    </row>
    <row r="620" spans="1:76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203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204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205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202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192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193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194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195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196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197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198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199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200"/>
        <v>20</v>
      </c>
      <c r="BT620" s="148">
        <v>20</v>
      </c>
      <c r="BU620" s="148"/>
      <c r="BV620" s="148"/>
      <c r="BW620" s="148"/>
      <c r="BX620" s="169">
        <f t="shared" si="201"/>
        <v>20</v>
      </c>
    </row>
    <row r="621" spans="1:76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203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204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205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202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192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193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194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195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196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197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198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199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200"/>
        <v>19</v>
      </c>
      <c r="BT621" s="148">
        <v>19</v>
      </c>
      <c r="BU621" s="148"/>
      <c r="BV621" s="148"/>
      <c r="BW621" s="148"/>
      <c r="BX621" s="169">
        <f t="shared" si="201"/>
        <v>19</v>
      </c>
    </row>
    <row r="622" spans="1:76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203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204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205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202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192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193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194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195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196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197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198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199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200"/>
        <v>5</v>
      </c>
      <c r="BT622" s="148">
        <v>5</v>
      </c>
      <c r="BU622" s="148"/>
      <c r="BV622" s="148"/>
      <c r="BW622" s="148"/>
      <c r="BX622" s="169">
        <f t="shared" si="201"/>
        <v>5</v>
      </c>
    </row>
    <row r="623" spans="1:76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203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204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205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202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192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193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194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195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196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197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198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199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200"/>
        <v>2.5</v>
      </c>
      <c r="BT623" s="148">
        <v>2.5</v>
      </c>
      <c r="BU623" s="148"/>
      <c r="BV623" s="148"/>
      <c r="BW623" s="148"/>
      <c r="BX623" s="169">
        <f t="shared" si="201"/>
        <v>2.5</v>
      </c>
    </row>
    <row r="624" spans="1:76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203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204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205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202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192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193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194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195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196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197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198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199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200"/>
        <v>40</v>
      </c>
      <c r="BT624" s="148">
        <v>40</v>
      </c>
      <c r="BU624" s="148"/>
      <c r="BV624" s="148"/>
      <c r="BW624" s="148"/>
      <c r="BX624" s="169">
        <f t="shared" si="201"/>
        <v>40</v>
      </c>
    </row>
    <row r="625" spans="1:76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203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204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205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202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192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193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194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195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196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197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198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199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200"/>
        <v>7</v>
      </c>
      <c r="BT625" s="148">
        <v>6.8</v>
      </c>
      <c r="BU625" s="148"/>
      <c r="BV625" s="148"/>
      <c r="BW625" s="148"/>
      <c r="BX625" s="169">
        <f t="shared" si="201"/>
        <v>6.8</v>
      </c>
    </row>
    <row r="626" spans="1:76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203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204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205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202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192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193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194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195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196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197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198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199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200"/>
        <v>10.350000000000001</v>
      </c>
      <c r="BT626" s="148">
        <v>10.6</v>
      </c>
      <c r="BU626" s="148"/>
      <c r="BV626" s="148"/>
      <c r="BW626" s="148"/>
      <c r="BX626" s="169">
        <f t="shared" si="201"/>
        <v>10.6</v>
      </c>
    </row>
    <row r="627" spans="1:76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203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204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205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202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192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193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194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195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196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197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198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199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200"/>
        <v>10.675000000000001</v>
      </c>
      <c r="BT627" s="148">
        <v>11.2</v>
      </c>
      <c r="BU627" s="148"/>
      <c r="BV627" s="148"/>
      <c r="BW627" s="148"/>
      <c r="BX627" s="169">
        <f t="shared" si="201"/>
        <v>11.2</v>
      </c>
    </row>
    <row r="628" spans="1:76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</row>
    <row r="629" spans="1:76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203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204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205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202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/>
      <c r="BV629" s="270"/>
      <c r="BW629" s="270"/>
      <c r="BX629" s="169">
        <f>AVERAGE(BT629:BW629)</f>
        <v>10.85</v>
      </c>
    </row>
    <row r="630" spans="1:76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203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204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205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202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/>
      <c r="BV630" s="148"/>
      <c r="BW630" s="148"/>
      <c r="BX630" s="169">
        <f>AVERAGE(BT630:BW630)</f>
        <v>10.95</v>
      </c>
    </row>
    <row r="631" spans="1:76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76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76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76" ht="18" x14ac:dyDescent="0.25">
      <c r="A634" s="292" t="s">
        <v>45</v>
      </c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</row>
    <row r="635" spans="1:76" ht="18.75" customHeight="1" x14ac:dyDescent="0.3">
      <c r="A635" s="217"/>
      <c r="B635" s="197"/>
      <c r="C635" s="289" t="s">
        <v>36</v>
      </c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90"/>
      <c r="AK635" s="290"/>
      <c r="AL635" s="290"/>
      <c r="AM635" s="290"/>
      <c r="AN635" s="290"/>
      <c r="AO635" s="290"/>
      <c r="AP635" s="290"/>
      <c r="AQ635" s="290"/>
      <c r="AR635" s="290"/>
      <c r="AS635" s="290"/>
      <c r="AT635" s="290"/>
      <c r="AU635" s="290"/>
      <c r="AV635" s="290"/>
      <c r="AW635" s="290"/>
      <c r="AX635" s="290"/>
      <c r="AY635" s="290"/>
      <c r="AZ635" s="290"/>
      <c r="BA635" s="290"/>
      <c r="BB635" s="290"/>
      <c r="BC635" s="290"/>
      <c r="BD635" s="290"/>
      <c r="BE635" s="290"/>
      <c r="BF635" s="290"/>
      <c r="BG635" s="290"/>
      <c r="BH635" s="290"/>
      <c r="BI635" s="290"/>
      <c r="BJ635" s="290"/>
      <c r="BK635" s="290"/>
      <c r="BL635" s="291"/>
      <c r="BM635" s="289"/>
      <c r="BN635" s="290"/>
      <c r="BO635" s="290"/>
      <c r="BP635" s="290"/>
      <c r="BQ635" s="290"/>
      <c r="BR635" s="290"/>
      <c r="BS635" s="290"/>
      <c r="BT635" s="290"/>
      <c r="BU635" s="290"/>
      <c r="BV635" s="290"/>
      <c r="BW635" s="290"/>
      <c r="BX635" s="290"/>
    </row>
    <row r="636" spans="1:76" ht="18.75" customHeight="1" x14ac:dyDescent="0.3">
      <c r="A636" s="218"/>
      <c r="B636" s="198"/>
      <c r="C636" s="279" t="s">
        <v>139</v>
      </c>
      <c r="D636" s="280"/>
      <c r="E636" s="280"/>
      <c r="F636" s="281"/>
      <c r="G636" s="274" t="s">
        <v>123</v>
      </c>
      <c r="H636" s="276" t="s">
        <v>139</v>
      </c>
      <c r="I636" s="277"/>
      <c r="J636" s="277"/>
      <c r="K636" s="278"/>
      <c r="L636" s="274" t="s">
        <v>123</v>
      </c>
      <c r="M636" s="276" t="s">
        <v>139</v>
      </c>
      <c r="N636" s="277"/>
      <c r="O636" s="277"/>
      <c r="P636" s="278"/>
      <c r="Q636" s="274" t="s">
        <v>123</v>
      </c>
      <c r="R636" s="279" t="s">
        <v>139</v>
      </c>
      <c r="S636" s="280"/>
      <c r="T636" s="280"/>
      <c r="U636" s="280"/>
      <c r="V636" s="281"/>
      <c r="W636" s="274" t="s">
        <v>123</v>
      </c>
      <c r="X636" s="279" t="s">
        <v>139</v>
      </c>
      <c r="Y636" s="280"/>
      <c r="Z636" s="280"/>
      <c r="AA636" s="281"/>
      <c r="AB636" s="274" t="s">
        <v>123</v>
      </c>
      <c r="AC636" s="276" t="s">
        <v>139</v>
      </c>
      <c r="AD636" s="277"/>
      <c r="AE636" s="277"/>
      <c r="AF636" s="278"/>
      <c r="AG636" s="274" t="s">
        <v>123</v>
      </c>
      <c r="AH636" s="276" t="s">
        <v>139</v>
      </c>
      <c r="AI636" s="277"/>
      <c r="AJ636" s="277"/>
      <c r="AK636" s="277"/>
      <c r="AL636" s="278"/>
      <c r="AM636" s="274" t="s">
        <v>123</v>
      </c>
      <c r="AN636" s="276" t="s">
        <v>139</v>
      </c>
      <c r="AO636" s="277"/>
      <c r="AP636" s="277"/>
      <c r="AQ636" s="278"/>
      <c r="AR636" s="274" t="s">
        <v>123</v>
      </c>
      <c r="AS636" s="276" t="s">
        <v>139</v>
      </c>
      <c r="AT636" s="277"/>
      <c r="AU636" s="277"/>
      <c r="AV636" s="277"/>
      <c r="AW636" s="253"/>
      <c r="AX636" s="274" t="s">
        <v>123</v>
      </c>
      <c r="AY636" s="276" t="s">
        <v>139</v>
      </c>
      <c r="AZ636" s="277"/>
      <c r="BA636" s="277"/>
      <c r="BB636" s="278"/>
      <c r="BC636" s="274" t="s">
        <v>123</v>
      </c>
      <c r="BD636" s="282" t="s">
        <v>139</v>
      </c>
      <c r="BE636" s="283"/>
      <c r="BF636" s="283"/>
      <c r="BG636" s="283"/>
      <c r="BH636" s="274" t="s">
        <v>123</v>
      </c>
      <c r="BI636" s="282" t="s">
        <v>139</v>
      </c>
      <c r="BJ636" s="283"/>
      <c r="BK636" s="283"/>
      <c r="BL636" s="283"/>
      <c r="BM636" s="283"/>
      <c r="BN636" s="274" t="s">
        <v>123</v>
      </c>
      <c r="BO636" s="282" t="s">
        <v>316</v>
      </c>
      <c r="BP636" s="283"/>
      <c r="BQ636" s="283"/>
      <c r="BR636" s="283"/>
      <c r="BS636" s="274" t="s">
        <v>123</v>
      </c>
      <c r="BT636" s="282" t="s">
        <v>316</v>
      </c>
      <c r="BU636" s="283"/>
      <c r="BV636" s="283"/>
      <c r="BW636" s="283"/>
      <c r="BX636" s="274" t="s">
        <v>123</v>
      </c>
    </row>
    <row r="637" spans="1:76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75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75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75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75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75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5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5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75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75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75"/>
    </row>
    <row r="638" spans="1:76" ht="18" customHeight="1" x14ac:dyDescent="0.25">
      <c r="A638" s="287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206">AVERAGE(X638:AA638)</f>
        <v>4.8999999999999995</v>
      </c>
      <c r="AC638" s="144"/>
      <c r="AD638" s="135"/>
      <c r="AE638" s="135"/>
      <c r="AF638" s="135"/>
      <c r="AG638" s="238" t="e">
        <f t="shared" ref="AG638:AG668" si="207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208">AVERAGE(AH638:AL638)</f>
        <v>#DIV/0!</v>
      </c>
      <c r="AN638" s="144"/>
      <c r="AO638" s="135"/>
      <c r="AP638" s="135"/>
      <c r="AQ638" s="135"/>
      <c r="AR638" s="238" t="e">
        <f t="shared" ref="AR638:AR668" si="209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210">AVERAGE(AS638:AV638)</f>
        <v>#DIV/0!</v>
      </c>
      <c r="AY638" s="144"/>
      <c r="AZ638" s="135"/>
      <c r="BA638" s="135"/>
      <c r="BB638" s="135"/>
      <c r="BC638" s="238" t="e">
        <f t="shared" ref="BC638:BC668" si="211">AVERAGE(AY638:BB638)</f>
        <v>#DIV/0!</v>
      </c>
      <c r="BD638" s="144"/>
      <c r="BE638" s="135"/>
      <c r="BF638" s="135"/>
      <c r="BG638" s="135"/>
      <c r="BH638" s="238" t="e">
        <f t="shared" ref="BH638:BH668" si="212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213">AVERAGE(BI638:BM638)</f>
        <v>#DIV/0!</v>
      </c>
      <c r="BO638" s="144"/>
      <c r="BP638" s="135"/>
      <c r="BQ638" s="135"/>
      <c r="BR638" s="135"/>
      <c r="BS638" s="238" t="e">
        <f t="shared" ref="BS638:BS668" si="214">AVERAGE(BO638:BR638)</f>
        <v>#DIV/0!</v>
      </c>
      <c r="BT638" s="144"/>
      <c r="BU638" s="135"/>
      <c r="BV638" s="135"/>
      <c r="BW638" s="135"/>
      <c r="BX638" s="238" t="e">
        <f t="shared" ref="BX638:BX668" si="215">AVERAGE(BT638:BW638)</f>
        <v>#DIV/0!</v>
      </c>
    </row>
    <row r="639" spans="1:76" ht="18" customHeight="1" x14ac:dyDescent="0.25">
      <c r="A639" s="288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216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206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207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208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209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210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211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212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213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214"/>
        <v>5.7249999999999996</v>
      </c>
      <c r="BT639" s="148">
        <v>5.8</v>
      </c>
      <c r="BU639" s="148"/>
      <c r="BV639" s="148"/>
      <c r="BW639" s="148"/>
      <c r="BX639" s="169">
        <f t="shared" si="215"/>
        <v>5.8</v>
      </c>
    </row>
    <row r="640" spans="1:76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217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218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219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216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206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207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208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209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210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211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212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213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214"/>
        <v>5.125</v>
      </c>
      <c r="BT640" s="148">
        <v>5.5</v>
      </c>
      <c r="BU640" s="148"/>
      <c r="BV640" s="148"/>
      <c r="BW640" s="148"/>
      <c r="BX640" s="169">
        <f t="shared" si="215"/>
        <v>5.5</v>
      </c>
    </row>
    <row r="641" spans="1:76" ht="18" customHeight="1" x14ac:dyDescent="0.25">
      <c r="A641" s="287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216"/>
        <v>2.75</v>
      </c>
      <c r="X641" s="135"/>
      <c r="Y641" s="135"/>
      <c r="Z641" s="135"/>
      <c r="AA641" s="135"/>
      <c r="AB641" s="238" t="e">
        <f t="shared" si="206"/>
        <v>#DIV/0!</v>
      </c>
      <c r="AC641" s="135"/>
      <c r="AD641" s="135"/>
      <c r="AE641" s="135"/>
      <c r="AF641" s="135"/>
      <c r="AG641" s="238" t="e">
        <f t="shared" si="207"/>
        <v>#DIV/0!</v>
      </c>
      <c r="AH641" s="135"/>
      <c r="AI641" s="135"/>
      <c r="AJ641" s="135"/>
      <c r="AK641" s="135"/>
      <c r="AL641" s="135"/>
      <c r="AM641" s="238" t="e">
        <f t="shared" si="208"/>
        <v>#DIV/0!</v>
      </c>
      <c r="AN641" s="135"/>
      <c r="AO641" s="135"/>
      <c r="AP641" s="135"/>
      <c r="AQ641" s="135"/>
      <c r="AR641" s="238" t="e">
        <f t="shared" si="209"/>
        <v>#DIV/0!</v>
      </c>
      <c r="AS641" s="135"/>
      <c r="AT641" s="135"/>
      <c r="AU641" s="135"/>
      <c r="AV641" s="135"/>
      <c r="AW641" s="135"/>
      <c r="AX641" s="238" t="e">
        <f t="shared" si="210"/>
        <v>#DIV/0!</v>
      </c>
      <c r="AY641" s="135"/>
      <c r="AZ641" s="135"/>
      <c r="BA641" s="135"/>
      <c r="BB641" s="135"/>
      <c r="BC641" s="238" t="e">
        <f t="shared" si="211"/>
        <v>#DIV/0!</v>
      </c>
      <c r="BD641" s="135"/>
      <c r="BE641" s="135"/>
      <c r="BF641" s="135"/>
      <c r="BG641" s="135"/>
      <c r="BH641" s="238" t="e">
        <f t="shared" si="212"/>
        <v>#DIV/0!</v>
      </c>
      <c r="BI641" s="135"/>
      <c r="BJ641" s="135"/>
      <c r="BK641" s="135"/>
      <c r="BL641" s="135"/>
      <c r="BM641" s="135"/>
      <c r="BN641" s="238" t="e">
        <f t="shared" si="213"/>
        <v>#DIV/0!</v>
      </c>
      <c r="BO641" s="135"/>
      <c r="BP641" s="135"/>
      <c r="BQ641" s="135"/>
      <c r="BR641" s="135"/>
      <c r="BS641" s="238" t="e">
        <f t="shared" si="214"/>
        <v>#DIV/0!</v>
      </c>
      <c r="BT641" s="135"/>
      <c r="BU641" s="135"/>
      <c r="BV641" s="135"/>
      <c r="BW641" s="135"/>
      <c r="BX641" s="238" t="e">
        <f t="shared" si="215"/>
        <v>#DIV/0!</v>
      </c>
    </row>
    <row r="642" spans="1:76" ht="18" customHeight="1" x14ac:dyDescent="0.25">
      <c r="A642" s="288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217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218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219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216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206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207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208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209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210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211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212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213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214"/>
        <v>3</v>
      </c>
      <c r="BT642" s="148">
        <v>3</v>
      </c>
      <c r="BU642" s="148"/>
      <c r="BV642" s="148"/>
      <c r="BW642" s="148"/>
      <c r="BX642" s="169">
        <f t="shared" si="215"/>
        <v>3</v>
      </c>
    </row>
    <row r="643" spans="1:76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217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218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219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216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206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207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208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209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210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211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212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213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214"/>
        <v>3.0750000000000002</v>
      </c>
      <c r="BT643" s="148">
        <v>3.5</v>
      </c>
      <c r="BU643" s="148"/>
      <c r="BV643" s="148"/>
      <c r="BW643" s="148"/>
      <c r="BX643" s="169">
        <f t="shared" si="215"/>
        <v>3.5</v>
      </c>
    </row>
    <row r="644" spans="1:76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217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218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219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216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206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207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208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209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210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211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212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213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214"/>
        <v>21.5</v>
      </c>
      <c r="BT644" s="148">
        <v>22</v>
      </c>
      <c r="BU644" s="148"/>
      <c r="BV644" s="148"/>
      <c r="BW644" s="148"/>
      <c r="BX644" s="169">
        <f t="shared" si="215"/>
        <v>22</v>
      </c>
    </row>
    <row r="645" spans="1:76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217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218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219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216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206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207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208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209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210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211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212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213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214"/>
        <v>16</v>
      </c>
      <c r="BT645" s="148">
        <v>19</v>
      </c>
      <c r="BU645" s="148"/>
      <c r="BV645" s="148"/>
      <c r="BW645" s="148"/>
      <c r="BX645" s="169">
        <f t="shared" si="215"/>
        <v>19</v>
      </c>
    </row>
    <row r="646" spans="1:76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217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218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219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216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206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207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208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209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210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211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212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213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214"/>
        <v>7</v>
      </c>
      <c r="BT646" s="148">
        <v>7</v>
      </c>
      <c r="BU646" s="148"/>
      <c r="BV646" s="148"/>
      <c r="BW646" s="148"/>
      <c r="BX646" s="169">
        <f t="shared" si="215"/>
        <v>7</v>
      </c>
    </row>
    <row r="647" spans="1:76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217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218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219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216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206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207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208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209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210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211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212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213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214"/>
        <v>12</v>
      </c>
      <c r="BT647" s="148">
        <v>12</v>
      </c>
      <c r="BU647" s="148"/>
      <c r="BV647" s="148"/>
      <c r="BW647" s="148"/>
      <c r="BX647" s="169">
        <f t="shared" si="215"/>
        <v>12</v>
      </c>
    </row>
    <row r="648" spans="1:76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217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218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219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216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206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207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208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209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210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211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212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213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214"/>
        <v>16</v>
      </c>
      <c r="BT648" s="148">
        <v>16</v>
      </c>
      <c r="BU648" s="148"/>
      <c r="BV648" s="148"/>
      <c r="BW648" s="148"/>
      <c r="BX648" s="169">
        <f t="shared" si="215"/>
        <v>16</v>
      </c>
    </row>
    <row r="649" spans="1:76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217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218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219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216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206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207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208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209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210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211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212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213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214"/>
        <v>17</v>
      </c>
      <c r="BT649" s="148">
        <v>17</v>
      </c>
      <c r="BU649" s="148"/>
      <c r="BV649" s="148"/>
      <c r="BW649" s="148"/>
      <c r="BX649" s="169">
        <f t="shared" si="215"/>
        <v>17</v>
      </c>
    </row>
    <row r="650" spans="1:76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217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218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219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216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206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207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208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209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210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211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212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213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214"/>
        <v>80</v>
      </c>
      <c r="BT650" s="148">
        <v>80</v>
      </c>
      <c r="BU650" s="148"/>
      <c r="BV650" s="148"/>
      <c r="BW650" s="148"/>
      <c r="BX650" s="169">
        <f t="shared" si="215"/>
        <v>80</v>
      </c>
    </row>
    <row r="651" spans="1:76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217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218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219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216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206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207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208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209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210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211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212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213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214"/>
        <v>90</v>
      </c>
      <c r="BT651" s="148">
        <v>90</v>
      </c>
      <c r="BU651" s="148"/>
      <c r="BV651" s="148"/>
      <c r="BW651" s="148"/>
      <c r="BX651" s="169">
        <f t="shared" si="215"/>
        <v>90</v>
      </c>
    </row>
    <row r="652" spans="1:76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217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218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219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216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206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207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208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209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210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211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212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213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214"/>
        <v>6.6</v>
      </c>
      <c r="BT652" s="148">
        <v>6.6</v>
      </c>
      <c r="BU652" s="148"/>
      <c r="BV652" s="148"/>
      <c r="BW652" s="148"/>
      <c r="BX652" s="169">
        <f t="shared" si="215"/>
        <v>6.6</v>
      </c>
    </row>
    <row r="653" spans="1:76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217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218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219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216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206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207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208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209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210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211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212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213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214"/>
        <v>11.745000000000001</v>
      </c>
      <c r="BT653" s="148">
        <v>10.66</v>
      </c>
      <c r="BU653" s="148"/>
      <c r="BV653" s="148"/>
      <c r="BW653" s="148"/>
      <c r="BX653" s="169">
        <f t="shared" si="215"/>
        <v>10.66</v>
      </c>
    </row>
    <row r="654" spans="1:76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217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218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219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216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206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207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208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209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210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211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212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213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214"/>
        <v>11.5</v>
      </c>
      <c r="BT654" s="148">
        <v>11.5</v>
      </c>
      <c r="BU654" s="148"/>
      <c r="BV654" s="148"/>
      <c r="BW654" s="148"/>
      <c r="BX654" s="169">
        <f t="shared" si="215"/>
        <v>11.5</v>
      </c>
    </row>
    <row r="655" spans="1:76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217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218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219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216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206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207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208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209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210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211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212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213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214"/>
        <v>40</v>
      </c>
      <c r="BT655" s="148">
        <v>40</v>
      </c>
      <c r="BU655" s="148"/>
      <c r="BV655" s="148"/>
      <c r="BW655" s="148"/>
      <c r="BX655" s="169">
        <f t="shared" si="215"/>
        <v>40</v>
      </c>
    </row>
    <row r="656" spans="1:76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217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218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219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216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206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207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208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209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210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211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212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213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214"/>
        <v>45</v>
      </c>
      <c r="BT656" s="148">
        <v>45</v>
      </c>
      <c r="BU656" s="148"/>
      <c r="BV656" s="148"/>
      <c r="BW656" s="148"/>
      <c r="BX656" s="169">
        <f t="shared" si="215"/>
        <v>45</v>
      </c>
    </row>
    <row r="657" spans="1:76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217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218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219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216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206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207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208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209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210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211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212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213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214"/>
        <v>5.3</v>
      </c>
      <c r="BT657" s="148">
        <v>5.2</v>
      </c>
      <c r="BU657" s="148"/>
      <c r="BV657" s="148"/>
      <c r="BW657" s="148"/>
      <c r="BX657" s="169">
        <f t="shared" si="215"/>
        <v>5.2</v>
      </c>
    </row>
    <row r="658" spans="1:76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217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218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219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216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206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207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208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209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210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211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212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213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214"/>
        <v>4.4000000000000004</v>
      </c>
      <c r="BT658" s="148">
        <v>4.4000000000000004</v>
      </c>
      <c r="BU658" s="148"/>
      <c r="BV658" s="148"/>
      <c r="BW658" s="148"/>
      <c r="BX658" s="169">
        <f t="shared" si="215"/>
        <v>4.4000000000000004</v>
      </c>
    </row>
    <row r="659" spans="1:76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217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218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219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216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206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207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208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209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210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211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212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213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214"/>
        <v>3</v>
      </c>
      <c r="BT659" s="148">
        <v>3</v>
      </c>
      <c r="BU659" s="148"/>
      <c r="BV659" s="148"/>
      <c r="BW659" s="148"/>
      <c r="BX659" s="169">
        <f t="shared" si="215"/>
        <v>3</v>
      </c>
    </row>
    <row r="660" spans="1:76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217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218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219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216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206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207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208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209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210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211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212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213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214"/>
        <v>22</v>
      </c>
      <c r="BT660" s="148">
        <v>22</v>
      </c>
      <c r="BU660" s="148"/>
      <c r="BV660" s="148"/>
      <c r="BW660" s="148"/>
      <c r="BX660" s="169">
        <f t="shared" si="215"/>
        <v>22</v>
      </c>
    </row>
    <row r="661" spans="1:76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217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218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219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216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206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207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208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209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210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211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212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213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214"/>
        <v>20</v>
      </c>
      <c r="BT661" s="148">
        <v>20</v>
      </c>
      <c r="BU661" s="148"/>
      <c r="BV661" s="148"/>
      <c r="BW661" s="148"/>
      <c r="BX661" s="169">
        <f t="shared" si="215"/>
        <v>20</v>
      </c>
    </row>
    <row r="662" spans="1:76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217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218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219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216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206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207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208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209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210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211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212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213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214"/>
        <v>15</v>
      </c>
      <c r="BT662" s="148">
        <v>15</v>
      </c>
      <c r="BU662" s="148"/>
      <c r="BV662" s="148"/>
      <c r="BW662" s="148"/>
      <c r="BX662" s="169">
        <f t="shared" si="215"/>
        <v>15</v>
      </c>
    </row>
    <row r="663" spans="1:76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217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218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219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216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206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207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208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209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210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211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212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213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214"/>
        <v>3.7</v>
      </c>
      <c r="BT663" s="148">
        <v>3.7</v>
      </c>
      <c r="BU663" s="148"/>
      <c r="BV663" s="148"/>
      <c r="BW663" s="148"/>
      <c r="BX663" s="169">
        <f t="shared" si="215"/>
        <v>3.7</v>
      </c>
    </row>
    <row r="664" spans="1:76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217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218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219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216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206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207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208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209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210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211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212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213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214"/>
        <v>3</v>
      </c>
      <c r="BT664" s="148">
        <v>3</v>
      </c>
      <c r="BU664" s="148"/>
      <c r="BV664" s="148"/>
      <c r="BW664" s="148"/>
      <c r="BX664" s="169">
        <f t="shared" si="215"/>
        <v>3</v>
      </c>
    </row>
    <row r="665" spans="1:76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217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218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219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216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206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207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208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209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210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211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212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213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214"/>
        <v>40</v>
      </c>
      <c r="BT665" s="148">
        <v>40</v>
      </c>
      <c r="BU665" s="148"/>
      <c r="BV665" s="148"/>
      <c r="BW665" s="148"/>
      <c r="BX665" s="169">
        <f t="shared" si="215"/>
        <v>40</v>
      </c>
    </row>
    <row r="666" spans="1:76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217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218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219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216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206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207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208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209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210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211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212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213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214"/>
        <v>6.9</v>
      </c>
      <c r="BT666" s="148">
        <v>6.9</v>
      </c>
      <c r="BU666" s="148"/>
      <c r="BV666" s="148"/>
      <c r="BW666" s="148"/>
      <c r="BX666" s="169">
        <f t="shared" si="215"/>
        <v>6.9</v>
      </c>
    </row>
    <row r="667" spans="1:76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217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218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219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216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206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207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208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209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210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211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212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213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214"/>
        <v>10.5</v>
      </c>
      <c r="BT667" s="148">
        <v>10.5</v>
      </c>
      <c r="BU667" s="148"/>
      <c r="BV667" s="148"/>
      <c r="BW667" s="148"/>
      <c r="BX667" s="169">
        <f t="shared" si="215"/>
        <v>10.5</v>
      </c>
    </row>
    <row r="668" spans="1:76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217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218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219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216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206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207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208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209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210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211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212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213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214"/>
        <v>10.3</v>
      </c>
      <c r="BT668" s="148">
        <v>10.3</v>
      </c>
      <c r="BU668" s="148"/>
      <c r="BV668" s="148"/>
      <c r="BW668" s="148"/>
      <c r="BX668" s="169">
        <f t="shared" si="215"/>
        <v>10.3</v>
      </c>
    </row>
    <row r="669" spans="1:76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</row>
    <row r="670" spans="1:76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217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218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219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216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/>
      <c r="BV670" s="270"/>
      <c r="BW670" s="270"/>
      <c r="BX670" s="169">
        <f>AVERAGE(BT670:BW670)</f>
        <v>10.85</v>
      </c>
    </row>
    <row r="671" spans="1:76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217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218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219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216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/>
      <c r="BV671" s="148"/>
      <c r="BW671" s="148"/>
      <c r="BX671" s="169">
        <f>AVERAGE(BT671:BW671)</f>
        <v>10.95</v>
      </c>
    </row>
    <row r="672" spans="1:76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76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76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76" ht="18.75" customHeight="1" x14ac:dyDescent="0.3"/>
    <row r="676" spans="1:76" ht="18" x14ac:dyDescent="0.25">
      <c r="A676" s="292" t="s">
        <v>45</v>
      </c>
      <c r="B676" s="292"/>
      <c r="C676" s="359"/>
      <c r="D676" s="359"/>
      <c r="E676" s="359"/>
      <c r="F676" s="359"/>
      <c r="G676" s="359"/>
      <c r="H676" s="359"/>
      <c r="I676" s="359"/>
      <c r="J676" s="359"/>
      <c r="K676" s="359"/>
      <c r="L676" s="359"/>
      <c r="M676" s="359"/>
      <c r="N676" s="359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</row>
    <row r="677" spans="1:76" ht="18.75" customHeight="1" x14ac:dyDescent="0.3">
      <c r="A677" s="217"/>
      <c r="B677" s="197"/>
      <c r="C677" s="289" t="s">
        <v>37</v>
      </c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0"/>
      <c r="AI677" s="290"/>
      <c r="AJ677" s="290"/>
      <c r="AK677" s="290"/>
      <c r="AL677" s="290"/>
      <c r="AM677" s="290"/>
      <c r="AN677" s="290"/>
      <c r="AO677" s="290"/>
      <c r="AP677" s="290"/>
      <c r="AQ677" s="290"/>
      <c r="AR677" s="290"/>
      <c r="AS677" s="290"/>
      <c r="AT677" s="290"/>
      <c r="AU677" s="290"/>
      <c r="AV677" s="290"/>
      <c r="AW677" s="290"/>
      <c r="AX677" s="290"/>
      <c r="AY677" s="290"/>
      <c r="AZ677" s="290"/>
      <c r="BA677" s="290"/>
      <c r="BB677" s="290"/>
      <c r="BC677" s="290"/>
      <c r="BD677" s="290"/>
      <c r="BE677" s="290"/>
      <c r="BF677" s="290"/>
      <c r="BG677" s="290"/>
      <c r="BH677" s="290"/>
      <c r="BI677" s="290"/>
      <c r="BJ677" s="290"/>
      <c r="BK677" s="290"/>
      <c r="BL677" s="291"/>
      <c r="BM677" s="289"/>
      <c r="BN677" s="290"/>
      <c r="BO677" s="290"/>
      <c r="BP677" s="290"/>
      <c r="BQ677" s="290"/>
      <c r="BR677" s="290"/>
      <c r="BS677" s="290"/>
      <c r="BT677" s="290"/>
      <c r="BU677" s="290"/>
      <c r="BV677" s="290"/>
      <c r="BW677" s="290"/>
      <c r="BX677" s="290"/>
    </row>
    <row r="678" spans="1:76" ht="18.75" customHeight="1" x14ac:dyDescent="0.3">
      <c r="A678" s="218"/>
      <c r="B678" s="198"/>
      <c r="C678" s="279" t="s">
        <v>139</v>
      </c>
      <c r="D678" s="280"/>
      <c r="E678" s="280"/>
      <c r="F678" s="281"/>
      <c r="G678" s="274" t="s">
        <v>123</v>
      </c>
      <c r="H678" s="276" t="s">
        <v>139</v>
      </c>
      <c r="I678" s="277"/>
      <c r="J678" s="277"/>
      <c r="K678" s="278"/>
      <c r="L678" s="274" t="s">
        <v>123</v>
      </c>
      <c r="M678" s="276" t="s">
        <v>139</v>
      </c>
      <c r="N678" s="277"/>
      <c r="O678" s="277"/>
      <c r="P678" s="278"/>
      <c r="Q678" s="274" t="s">
        <v>123</v>
      </c>
      <c r="R678" s="279" t="s">
        <v>139</v>
      </c>
      <c r="S678" s="280"/>
      <c r="T678" s="280"/>
      <c r="U678" s="280"/>
      <c r="V678" s="281"/>
      <c r="W678" s="274" t="s">
        <v>123</v>
      </c>
      <c r="X678" s="279" t="s">
        <v>139</v>
      </c>
      <c r="Y678" s="280"/>
      <c r="Z678" s="280"/>
      <c r="AA678" s="281"/>
      <c r="AB678" s="274" t="s">
        <v>123</v>
      </c>
      <c r="AC678" s="276" t="s">
        <v>139</v>
      </c>
      <c r="AD678" s="277"/>
      <c r="AE678" s="277"/>
      <c r="AF678" s="278"/>
      <c r="AG678" s="274" t="s">
        <v>123</v>
      </c>
      <c r="AH678" s="276" t="s">
        <v>139</v>
      </c>
      <c r="AI678" s="277"/>
      <c r="AJ678" s="277"/>
      <c r="AK678" s="277"/>
      <c r="AL678" s="278"/>
      <c r="AM678" s="274" t="s">
        <v>123</v>
      </c>
      <c r="AN678" s="276" t="s">
        <v>139</v>
      </c>
      <c r="AO678" s="277"/>
      <c r="AP678" s="277"/>
      <c r="AQ678" s="278"/>
      <c r="AR678" s="274" t="s">
        <v>123</v>
      </c>
      <c r="AS678" s="276" t="s">
        <v>139</v>
      </c>
      <c r="AT678" s="277"/>
      <c r="AU678" s="277"/>
      <c r="AV678" s="277"/>
      <c r="AW678" s="253"/>
      <c r="AX678" s="274" t="s">
        <v>123</v>
      </c>
      <c r="AY678" s="276" t="s">
        <v>139</v>
      </c>
      <c r="AZ678" s="277"/>
      <c r="BA678" s="277"/>
      <c r="BB678" s="278"/>
      <c r="BC678" s="274" t="s">
        <v>123</v>
      </c>
      <c r="BD678" s="282" t="s">
        <v>139</v>
      </c>
      <c r="BE678" s="283"/>
      <c r="BF678" s="283"/>
      <c r="BG678" s="283"/>
      <c r="BH678" s="274" t="s">
        <v>123</v>
      </c>
      <c r="BI678" s="282" t="s">
        <v>139</v>
      </c>
      <c r="BJ678" s="283"/>
      <c r="BK678" s="283"/>
      <c r="BL678" s="283"/>
      <c r="BM678" s="283"/>
      <c r="BN678" s="274" t="s">
        <v>123</v>
      </c>
      <c r="BO678" s="282" t="s">
        <v>316</v>
      </c>
      <c r="BP678" s="283"/>
      <c r="BQ678" s="283"/>
      <c r="BR678" s="283"/>
      <c r="BS678" s="274" t="s">
        <v>123</v>
      </c>
      <c r="BT678" s="282" t="s">
        <v>316</v>
      </c>
      <c r="BU678" s="283"/>
      <c r="BV678" s="283"/>
      <c r="BW678" s="283"/>
      <c r="BX678" s="274" t="s">
        <v>123</v>
      </c>
    </row>
    <row r="679" spans="1:76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75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75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75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75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75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5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5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75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75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75"/>
    </row>
    <row r="680" spans="1:76" ht="18" customHeight="1" x14ac:dyDescent="0.25">
      <c r="A680" s="287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220">AVERAGE(X680:AA680)</f>
        <v>5</v>
      </c>
      <c r="AC680" s="144"/>
      <c r="AD680" s="135"/>
      <c r="AE680" s="135"/>
      <c r="AF680" s="135"/>
      <c r="AG680" s="238" t="e">
        <f t="shared" ref="AG680:AG710" si="221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222">AVERAGE(AH680:AL680)</f>
        <v>#DIV/0!</v>
      </c>
      <c r="AN680" s="144"/>
      <c r="AO680" s="135"/>
      <c r="AP680" s="135"/>
      <c r="AQ680" s="135"/>
      <c r="AR680" s="238" t="e">
        <f t="shared" ref="AR680:AR710" si="223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224">AVERAGE(AS680:AV680)</f>
        <v>#DIV/0!</v>
      </c>
      <c r="AY680" s="144"/>
      <c r="AZ680" s="135"/>
      <c r="BA680" s="135"/>
      <c r="BB680" s="135"/>
      <c r="BC680" s="238" t="e">
        <f t="shared" ref="BC680:BC710" si="225">AVERAGE(AY680:BB680)</f>
        <v>#DIV/0!</v>
      </c>
      <c r="BD680" s="144"/>
      <c r="BE680" s="135"/>
      <c r="BF680" s="135"/>
      <c r="BG680" s="135"/>
      <c r="BH680" s="238" t="e">
        <f t="shared" ref="BH680:BH710" si="226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227">AVERAGE(BI680:BM680)</f>
        <v>#DIV/0!</v>
      </c>
      <c r="BO680" s="144"/>
      <c r="BP680" s="135"/>
      <c r="BQ680" s="135"/>
      <c r="BR680" s="135"/>
      <c r="BS680" s="238" t="e">
        <f t="shared" ref="BS680:BS710" si="228">AVERAGE(BO680:BR680)</f>
        <v>#DIV/0!</v>
      </c>
      <c r="BT680" s="144"/>
      <c r="BU680" s="135"/>
      <c r="BV680" s="135"/>
      <c r="BW680" s="135"/>
      <c r="BX680" s="238" t="e">
        <f t="shared" ref="BX680:BX710" si="229">AVERAGE(BT680:BW680)</f>
        <v>#DIV/0!</v>
      </c>
    </row>
    <row r="681" spans="1:76" ht="18" customHeight="1" x14ac:dyDescent="0.25">
      <c r="A681" s="288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230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220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221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222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223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224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225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226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227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228"/>
        <v>5.0750000000000002</v>
      </c>
      <c r="BT681" s="148">
        <v>5.3</v>
      </c>
      <c r="BU681" s="148"/>
      <c r="BV681" s="148"/>
      <c r="BW681" s="148"/>
      <c r="BX681" s="169">
        <f t="shared" si="229"/>
        <v>5.3</v>
      </c>
    </row>
    <row r="682" spans="1:76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231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232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233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230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220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221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222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223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224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225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226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227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228"/>
        <v>5.75</v>
      </c>
      <c r="BT682" s="148">
        <v>6</v>
      </c>
      <c r="BU682" s="148"/>
      <c r="BV682" s="148"/>
      <c r="BW682" s="148"/>
      <c r="BX682" s="169">
        <f t="shared" si="229"/>
        <v>6</v>
      </c>
    </row>
    <row r="683" spans="1:76" ht="18" customHeight="1" x14ac:dyDescent="0.25">
      <c r="A683" s="287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230"/>
        <v>2</v>
      </c>
      <c r="X683" s="135"/>
      <c r="Y683" s="135"/>
      <c r="Z683" s="135"/>
      <c r="AA683" s="135"/>
      <c r="AB683" s="238" t="e">
        <f t="shared" si="220"/>
        <v>#DIV/0!</v>
      </c>
      <c r="AC683" s="135"/>
      <c r="AD683" s="135"/>
      <c r="AE683" s="135"/>
      <c r="AF683" s="135"/>
      <c r="AG683" s="238" t="e">
        <f t="shared" si="221"/>
        <v>#DIV/0!</v>
      </c>
      <c r="AH683" s="135"/>
      <c r="AI683" s="135"/>
      <c r="AJ683" s="135"/>
      <c r="AK683" s="135"/>
      <c r="AL683" s="135"/>
      <c r="AM683" s="238" t="e">
        <f t="shared" si="222"/>
        <v>#DIV/0!</v>
      </c>
      <c r="AN683" s="135"/>
      <c r="AO683" s="135"/>
      <c r="AP683" s="135"/>
      <c r="AQ683" s="135"/>
      <c r="AR683" s="238" t="e">
        <f t="shared" si="223"/>
        <v>#DIV/0!</v>
      </c>
      <c r="AS683" s="135"/>
      <c r="AT683" s="135"/>
      <c r="AU683" s="135"/>
      <c r="AV683" s="135"/>
      <c r="AW683" s="135"/>
      <c r="AX683" s="238" t="e">
        <f t="shared" si="224"/>
        <v>#DIV/0!</v>
      </c>
      <c r="AY683" s="135"/>
      <c r="AZ683" s="135"/>
      <c r="BA683" s="135"/>
      <c r="BB683" s="135"/>
      <c r="BC683" s="238" t="e">
        <f t="shared" si="225"/>
        <v>#DIV/0!</v>
      </c>
      <c r="BD683" s="135"/>
      <c r="BE683" s="135"/>
      <c r="BF683" s="135"/>
      <c r="BG683" s="135"/>
      <c r="BH683" s="238" t="e">
        <f t="shared" si="226"/>
        <v>#DIV/0!</v>
      </c>
      <c r="BI683" s="135"/>
      <c r="BJ683" s="135"/>
      <c r="BK683" s="135"/>
      <c r="BL683" s="135"/>
      <c r="BM683" s="135"/>
      <c r="BN683" s="238" t="e">
        <f t="shared" si="227"/>
        <v>#DIV/0!</v>
      </c>
      <c r="BO683" s="135"/>
      <c r="BP683" s="135"/>
      <c r="BQ683" s="135"/>
      <c r="BR683" s="135"/>
      <c r="BS683" s="238" t="e">
        <f t="shared" si="228"/>
        <v>#DIV/0!</v>
      </c>
      <c r="BT683" s="135"/>
      <c r="BU683" s="135"/>
      <c r="BV683" s="135"/>
      <c r="BW683" s="135"/>
      <c r="BX683" s="238" t="e">
        <f t="shared" si="229"/>
        <v>#DIV/0!</v>
      </c>
    </row>
    <row r="684" spans="1:76" ht="18" customHeight="1" x14ac:dyDescent="0.25">
      <c r="A684" s="288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231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232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233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230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220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221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222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223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224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225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226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227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228"/>
        <v>2.375</v>
      </c>
      <c r="BT684" s="148">
        <v>2.5</v>
      </c>
      <c r="BU684" s="148"/>
      <c r="BV684" s="148"/>
      <c r="BW684" s="148"/>
      <c r="BX684" s="169">
        <f t="shared" si="229"/>
        <v>2.5</v>
      </c>
    </row>
    <row r="685" spans="1:76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231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232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233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230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220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221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222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223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224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225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226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227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228"/>
        <v>3.4000000000000004</v>
      </c>
      <c r="BT685" s="148">
        <v>3.3</v>
      </c>
      <c r="BU685" s="148"/>
      <c r="BV685" s="148"/>
      <c r="BW685" s="148"/>
      <c r="BX685" s="169">
        <f t="shared" si="229"/>
        <v>3.3</v>
      </c>
    </row>
    <row r="686" spans="1:76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231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232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233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230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220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221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222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223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224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225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226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227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228"/>
        <v>23.5</v>
      </c>
      <c r="BT686" s="148">
        <v>25</v>
      </c>
      <c r="BU686" s="148"/>
      <c r="BV686" s="148"/>
      <c r="BW686" s="148"/>
      <c r="BX686" s="169">
        <f t="shared" si="229"/>
        <v>25</v>
      </c>
    </row>
    <row r="687" spans="1:76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231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232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233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230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220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221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222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223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224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225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226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227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228"/>
        <v>20</v>
      </c>
      <c r="BT687" s="148">
        <v>18</v>
      </c>
      <c r="BU687" s="148"/>
      <c r="BV687" s="148"/>
      <c r="BW687" s="148"/>
      <c r="BX687" s="169">
        <f t="shared" si="229"/>
        <v>18</v>
      </c>
    </row>
    <row r="688" spans="1:76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231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232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233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230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220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221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222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223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224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225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226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227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228"/>
        <v>10</v>
      </c>
      <c r="BT688" s="148">
        <v>10</v>
      </c>
      <c r="BU688" s="148"/>
      <c r="BV688" s="148"/>
      <c r="BW688" s="148"/>
      <c r="BX688" s="169">
        <f t="shared" si="229"/>
        <v>10</v>
      </c>
    </row>
    <row r="689" spans="1:76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231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232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233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230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220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221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222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223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224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225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226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227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228"/>
        <v>12</v>
      </c>
      <c r="BT689" s="148">
        <v>12</v>
      </c>
      <c r="BU689" s="148"/>
      <c r="BV689" s="148"/>
      <c r="BW689" s="148"/>
      <c r="BX689" s="169">
        <f t="shared" si="229"/>
        <v>12</v>
      </c>
    </row>
    <row r="690" spans="1:76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231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232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233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230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220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221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222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223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224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225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226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227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228"/>
        <v>16</v>
      </c>
      <c r="BT690" s="148">
        <v>16</v>
      </c>
      <c r="BU690" s="148"/>
      <c r="BV690" s="148"/>
      <c r="BW690" s="148"/>
      <c r="BX690" s="169">
        <f t="shared" si="229"/>
        <v>16</v>
      </c>
    </row>
    <row r="691" spans="1:76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231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232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233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230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220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221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222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223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224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225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226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227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228"/>
        <v>18</v>
      </c>
      <c r="BT691" s="148">
        <v>18</v>
      </c>
      <c r="BU691" s="148"/>
      <c r="BV691" s="148"/>
      <c r="BW691" s="148"/>
      <c r="BX691" s="169">
        <f t="shared" si="229"/>
        <v>18</v>
      </c>
    </row>
    <row r="692" spans="1:76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231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232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233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230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220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221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222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223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224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225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226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227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228"/>
        <v>85.25</v>
      </c>
      <c r="BT692" s="148">
        <v>86</v>
      </c>
      <c r="BU692" s="148"/>
      <c r="BV692" s="148"/>
      <c r="BW692" s="148"/>
      <c r="BX692" s="169">
        <f t="shared" si="229"/>
        <v>86</v>
      </c>
    </row>
    <row r="693" spans="1:76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231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232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233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230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220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221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222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223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224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225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226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227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228"/>
        <v>88</v>
      </c>
      <c r="BT693" s="148">
        <v>88</v>
      </c>
      <c r="BU693" s="148"/>
      <c r="BV693" s="148"/>
      <c r="BW693" s="148"/>
      <c r="BX693" s="169">
        <f t="shared" si="229"/>
        <v>88</v>
      </c>
    </row>
    <row r="694" spans="1:76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231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232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233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230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220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221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222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223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224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225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226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227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228"/>
        <v>6</v>
      </c>
      <c r="BT694" s="148">
        <v>6.5</v>
      </c>
      <c r="BU694" s="148"/>
      <c r="BV694" s="148"/>
      <c r="BW694" s="148"/>
      <c r="BX694" s="169">
        <f t="shared" si="229"/>
        <v>6.5</v>
      </c>
    </row>
    <row r="695" spans="1:76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231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232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233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230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220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221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222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223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224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225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226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227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228"/>
        <v>13</v>
      </c>
      <c r="BT695" s="148">
        <v>13</v>
      </c>
      <c r="BU695" s="148"/>
      <c r="BV695" s="148"/>
      <c r="BW695" s="148"/>
      <c r="BX695" s="169">
        <f t="shared" si="229"/>
        <v>13</v>
      </c>
    </row>
    <row r="696" spans="1:76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231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232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233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230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220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221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222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223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224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225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226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227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228"/>
        <v>11</v>
      </c>
      <c r="BT696" s="148">
        <v>11</v>
      </c>
      <c r="BU696" s="148"/>
      <c r="BV696" s="148"/>
      <c r="BW696" s="148"/>
      <c r="BX696" s="169">
        <f t="shared" si="229"/>
        <v>11</v>
      </c>
    </row>
    <row r="697" spans="1:76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231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232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233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230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220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221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222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223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224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225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226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227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228"/>
        <v>34.5</v>
      </c>
      <c r="BT697" s="148">
        <v>42</v>
      </c>
      <c r="BU697" s="148"/>
      <c r="BV697" s="148"/>
      <c r="BW697" s="148"/>
      <c r="BX697" s="169">
        <f t="shared" si="229"/>
        <v>42</v>
      </c>
    </row>
    <row r="698" spans="1:76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231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232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233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230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220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221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222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223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224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225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226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227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228"/>
        <v>36</v>
      </c>
      <c r="BT698" s="148">
        <v>42</v>
      </c>
      <c r="BU698" s="148"/>
      <c r="BV698" s="148"/>
      <c r="BW698" s="148"/>
      <c r="BX698" s="169">
        <f t="shared" si="229"/>
        <v>42</v>
      </c>
    </row>
    <row r="699" spans="1:76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231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232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233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230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220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221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222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223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224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225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226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227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228"/>
        <v>5.2</v>
      </c>
      <c r="BT699" s="148">
        <v>5.2</v>
      </c>
      <c r="BU699" s="148"/>
      <c r="BV699" s="148"/>
      <c r="BW699" s="148"/>
      <c r="BX699" s="169">
        <f t="shared" si="229"/>
        <v>5.2</v>
      </c>
    </row>
    <row r="700" spans="1:76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231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232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233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230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220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221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222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223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224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225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226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227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228"/>
        <v>4.3</v>
      </c>
      <c r="BT700" s="148">
        <v>4.3</v>
      </c>
      <c r="BU700" s="148"/>
      <c r="BV700" s="148"/>
      <c r="BW700" s="148"/>
      <c r="BX700" s="169">
        <f t="shared" si="229"/>
        <v>4.3</v>
      </c>
    </row>
    <row r="701" spans="1:76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231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232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233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230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220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221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222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223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224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225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226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227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228"/>
        <v>3</v>
      </c>
      <c r="BT701" s="148">
        <v>3</v>
      </c>
      <c r="BU701" s="148"/>
      <c r="BV701" s="148"/>
      <c r="BW701" s="148"/>
      <c r="BX701" s="169">
        <f t="shared" si="229"/>
        <v>3</v>
      </c>
    </row>
    <row r="702" spans="1:76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231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232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233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230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220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221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222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223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224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225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226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227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228"/>
        <v>18</v>
      </c>
      <c r="BT702" s="148">
        <v>18</v>
      </c>
      <c r="BU702" s="148"/>
      <c r="BV702" s="148"/>
      <c r="BW702" s="148"/>
      <c r="BX702" s="169">
        <f t="shared" si="229"/>
        <v>18</v>
      </c>
    </row>
    <row r="703" spans="1:76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231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232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233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230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220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221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222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223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224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225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226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227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228"/>
        <v>18</v>
      </c>
      <c r="BT703" s="148">
        <v>18</v>
      </c>
      <c r="BU703" s="148"/>
      <c r="BV703" s="148"/>
      <c r="BW703" s="148"/>
      <c r="BX703" s="169">
        <f t="shared" si="229"/>
        <v>18</v>
      </c>
    </row>
    <row r="704" spans="1:76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231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232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233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230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220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221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222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223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224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225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226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227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228"/>
        <v>15</v>
      </c>
      <c r="BT704" s="148">
        <v>15</v>
      </c>
      <c r="BU704" s="148"/>
      <c r="BV704" s="148"/>
      <c r="BW704" s="148"/>
      <c r="BX704" s="169">
        <f t="shared" si="229"/>
        <v>15</v>
      </c>
    </row>
    <row r="705" spans="1:76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231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232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233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230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220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221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222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223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224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225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226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227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228"/>
        <v>3</v>
      </c>
      <c r="BT705" s="148">
        <v>3</v>
      </c>
      <c r="BU705" s="148"/>
      <c r="BV705" s="148"/>
      <c r="BW705" s="148"/>
      <c r="BX705" s="169">
        <f t="shared" si="229"/>
        <v>3</v>
      </c>
    </row>
    <row r="706" spans="1:76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231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232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233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230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220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221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222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223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224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225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226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227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228"/>
        <v>2</v>
      </c>
      <c r="BT706" s="148">
        <v>2</v>
      </c>
      <c r="BU706" s="148"/>
      <c r="BV706" s="148"/>
      <c r="BW706" s="148"/>
      <c r="BX706" s="169">
        <f t="shared" si="229"/>
        <v>2</v>
      </c>
    </row>
    <row r="707" spans="1:76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231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232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233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230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220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221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222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223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224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225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226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227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228"/>
        <v>40</v>
      </c>
      <c r="BT707" s="148">
        <v>40</v>
      </c>
      <c r="BU707" s="148"/>
      <c r="BV707" s="148"/>
      <c r="BW707" s="148"/>
      <c r="BX707" s="169">
        <f t="shared" si="229"/>
        <v>40</v>
      </c>
    </row>
    <row r="708" spans="1:76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231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232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233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230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220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221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222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223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224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225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226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227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228"/>
        <v>6.8</v>
      </c>
      <c r="BT708" s="148">
        <v>6.8</v>
      </c>
      <c r="BU708" s="148"/>
      <c r="BV708" s="148"/>
      <c r="BW708" s="148"/>
      <c r="BX708" s="169">
        <f t="shared" si="229"/>
        <v>6.8</v>
      </c>
    </row>
    <row r="709" spans="1:76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231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232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233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230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220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221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222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223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224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225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226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227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228"/>
        <v>10.4</v>
      </c>
      <c r="BT709" s="148">
        <v>10.4</v>
      </c>
      <c r="BU709" s="148"/>
      <c r="BV709" s="148"/>
      <c r="BW709" s="148"/>
      <c r="BX709" s="169">
        <f t="shared" si="229"/>
        <v>10.4</v>
      </c>
    </row>
    <row r="710" spans="1:76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231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232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233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230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220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221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222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223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224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225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226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227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228"/>
        <v>10.5</v>
      </c>
      <c r="BT710" s="148">
        <v>10.5</v>
      </c>
      <c r="BU710" s="148"/>
      <c r="BV710" s="148"/>
      <c r="BW710" s="148"/>
      <c r="BX710" s="169">
        <f t="shared" si="229"/>
        <v>10.5</v>
      </c>
    </row>
    <row r="711" spans="1:76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</row>
    <row r="712" spans="1:76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231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232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233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230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/>
      <c r="BV712" s="270"/>
      <c r="BW712" s="270"/>
      <c r="BX712" s="169">
        <f>AVERAGE(BT712:BW712)</f>
        <v>10.85</v>
      </c>
    </row>
    <row r="713" spans="1:76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231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232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233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230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/>
      <c r="BV713" s="148"/>
      <c r="BW713" s="148"/>
      <c r="BX713" s="169">
        <f>AVERAGE(BT713:BW713)</f>
        <v>10.95</v>
      </c>
    </row>
    <row r="714" spans="1:76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76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76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76" ht="18" x14ac:dyDescent="0.25">
      <c r="A717" s="292" t="s">
        <v>45</v>
      </c>
      <c r="B717" s="292"/>
      <c r="C717" s="359"/>
      <c r="D717" s="359"/>
      <c r="E717" s="359"/>
      <c r="F717" s="359"/>
      <c r="G717" s="359"/>
      <c r="H717" s="359"/>
      <c r="I717" s="359"/>
      <c r="J717" s="359"/>
      <c r="K717" s="359"/>
      <c r="L717" s="359"/>
      <c r="M717" s="359"/>
      <c r="N717" s="359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</row>
    <row r="718" spans="1:76" ht="18.75" customHeight="1" x14ac:dyDescent="0.3">
      <c r="A718" s="217"/>
      <c r="B718" s="197"/>
      <c r="C718" s="289" t="s">
        <v>41</v>
      </c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1"/>
      <c r="BM718" s="289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</row>
    <row r="719" spans="1:76" ht="18.75" customHeight="1" x14ac:dyDescent="0.3">
      <c r="A719" s="218"/>
      <c r="B719" s="198"/>
      <c r="C719" s="279" t="s">
        <v>139</v>
      </c>
      <c r="D719" s="280"/>
      <c r="E719" s="280"/>
      <c r="F719" s="281"/>
      <c r="G719" s="274" t="s">
        <v>123</v>
      </c>
      <c r="H719" s="276" t="s">
        <v>139</v>
      </c>
      <c r="I719" s="277"/>
      <c r="J719" s="277"/>
      <c r="K719" s="278"/>
      <c r="L719" s="274" t="s">
        <v>123</v>
      </c>
      <c r="M719" s="276" t="s">
        <v>139</v>
      </c>
      <c r="N719" s="277"/>
      <c r="O719" s="277"/>
      <c r="P719" s="278"/>
      <c r="Q719" s="274" t="s">
        <v>123</v>
      </c>
      <c r="R719" s="279" t="s">
        <v>139</v>
      </c>
      <c r="S719" s="280"/>
      <c r="T719" s="280"/>
      <c r="U719" s="280"/>
      <c r="V719" s="281"/>
      <c r="W719" s="274" t="s">
        <v>123</v>
      </c>
      <c r="X719" s="279" t="s">
        <v>139</v>
      </c>
      <c r="Y719" s="280"/>
      <c r="Z719" s="280"/>
      <c r="AA719" s="281"/>
      <c r="AB719" s="274" t="s">
        <v>123</v>
      </c>
      <c r="AC719" s="276" t="s">
        <v>139</v>
      </c>
      <c r="AD719" s="277"/>
      <c r="AE719" s="277"/>
      <c r="AF719" s="278"/>
      <c r="AG719" s="274" t="s">
        <v>123</v>
      </c>
      <c r="AH719" s="276" t="s">
        <v>139</v>
      </c>
      <c r="AI719" s="277"/>
      <c r="AJ719" s="277"/>
      <c r="AK719" s="277"/>
      <c r="AL719" s="278"/>
      <c r="AM719" s="274" t="s">
        <v>123</v>
      </c>
      <c r="AN719" s="276" t="s">
        <v>139</v>
      </c>
      <c r="AO719" s="277"/>
      <c r="AP719" s="277"/>
      <c r="AQ719" s="278"/>
      <c r="AR719" s="274" t="s">
        <v>123</v>
      </c>
      <c r="AS719" s="276" t="s">
        <v>139</v>
      </c>
      <c r="AT719" s="277"/>
      <c r="AU719" s="277"/>
      <c r="AV719" s="277"/>
      <c r="AW719" s="253"/>
      <c r="AX719" s="274" t="s">
        <v>123</v>
      </c>
      <c r="AY719" s="276" t="s">
        <v>139</v>
      </c>
      <c r="AZ719" s="277"/>
      <c r="BA719" s="277"/>
      <c r="BB719" s="278"/>
      <c r="BC719" s="274" t="s">
        <v>123</v>
      </c>
      <c r="BD719" s="282" t="s">
        <v>139</v>
      </c>
      <c r="BE719" s="283"/>
      <c r="BF719" s="283"/>
      <c r="BG719" s="283"/>
      <c r="BH719" s="274" t="s">
        <v>123</v>
      </c>
      <c r="BI719" s="282" t="s">
        <v>139</v>
      </c>
      <c r="BJ719" s="283"/>
      <c r="BK719" s="283"/>
      <c r="BL719" s="283"/>
      <c r="BM719" s="283"/>
      <c r="BN719" s="274" t="s">
        <v>123</v>
      </c>
      <c r="BO719" s="282" t="s">
        <v>316</v>
      </c>
      <c r="BP719" s="283"/>
      <c r="BQ719" s="283"/>
      <c r="BR719" s="283"/>
      <c r="BS719" s="274" t="s">
        <v>123</v>
      </c>
      <c r="BT719" s="282" t="s">
        <v>316</v>
      </c>
      <c r="BU719" s="283"/>
      <c r="BV719" s="283"/>
      <c r="BW719" s="283"/>
      <c r="BX719" s="274" t="s">
        <v>123</v>
      </c>
    </row>
    <row r="720" spans="1:76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75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75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75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75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75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5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5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75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75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75"/>
    </row>
    <row r="721" spans="1:76" ht="18" customHeight="1" x14ac:dyDescent="0.25">
      <c r="A721" s="287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234">AVERAGE(X721:AA721)</f>
        <v>5.666666666666667</v>
      </c>
      <c r="AC721" s="144"/>
      <c r="AD721" s="135"/>
      <c r="AE721" s="135"/>
      <c r="AF721" s="135"/>
      <c r="AG721" s="238" t="e">
        <f t="shared" ref="AG721:AG751" si="235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236">AVERAGE(AH721:AL721)</f>
        <v>#DIV/0!</v>
      </c>
      <c r="AN721" s="144"/>
      <c r="AO721" s="135"/>
      <c r="AP721" s="135"/>
      <c r="AQ721" s="135"/>
      <c r="AR721" s="238" t="e">
        <f t="shared" ref="AR721:AR751" si="237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238">AVERAGE(AS721:AV721)</f>
        <v>#DIV/0!</v>
      </c>
      <c r="AY721" s="144"/>
      <c r="AZ721" s="135"/>
      <c r="BA721" s="135"/>
      <c r="BB721" s="135"/>
      <c r="BC721" s="238" t="e">
        <f t="shared" ref="BC721:BC751" si="239">AVERAGE(AY721:BB721)</f>
        <v>#DIV/0!</v>
      </c>
      <c r="BD721" s="144"/>
      <c r="BE721" s="135"/>
      <c r="BF721" s="135"/>
      <c r="BG721" s="135"/>
      <c r="BH721" s="238" t="e">
        <f t="shared" ref="BH721:BH751" si="240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241">AVERAGE(BI721:BM721)</f>
        <v>#DIV/0!</v>
      </c>
      <c r="BO721" s="144"/>
      <c r="BP721" s="135"/>
      <c r="BQ721" s="135"/>
      <c r="BR721" s="135"/>
      <c r="BS721" s="238" t="e">
        <f t="shared" ref="BS721:BS751" si="242">AVERAGE(BO721:BR721)</f>
        <v>#DIV/0!</v>
      </c>
      <c r="BT721" s="144"/>
      <c r="BU721" s="135"/>
      <c r="BV721" s="135"/>
      <c r="BW721" s="135"/>
      <c r="BX721" s="238" t="e">
        <f t="shared" ref="BX721:BX751" si="243">AVERAGE(BT721:BW721)</f>
        <v>#DIV/0!</v>
      </c>
    </row>
    <row r="722" spans="1:76" ht="18" customHeight="1" x14ac:dyDescent="0.25">
      <c r="A722" s="288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244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234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235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236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237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238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239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240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241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242"/>
        <v>5.125</v>
      </c>
      <c r="BT722" s="148">
        <v>5.5</v>
      </c>
      <c r="BU722" s="148"/>
      <c r="BV722" s="148"/>
      <c r="BW722" s="148"/>
      <c r="BX722" s="169">
        <f t="shared" si="243"/>
        <v>5.5</v>
      </c>
    </row>
    <row r="723" spans="1:76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245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246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247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244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234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235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236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237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238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239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240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241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242"/>
        <v>5</v>
      </c>
      <c r="BT723" s="148">
        <v>6.5</v>
      </c>
      <c r="BU723" s="148"/>
      <c r="BV723" s="148"/>
      <c r="BW723" s="148"/>
      <c r="BX723" s="169">
        <f t="shared" si="243"/>
        <v>6.5</v>
      </c>
    </row>
    <row r="724" spans="1:76" ht="18" customHeight="1" x14ac:dyDescent="0.25">
      <c r="A724" s="287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244"/>
        <v>2.5</v>
      </c>
      <c r="X724" s="135"/>
      <c r="Y724" s="135"/>
      <c r="Z724" s="135"/>
      <c r="AA724" s="135"/>
      <c r="AB724" s="238" t="e">
        <f t="shared" si="234"/>
        <v>#DIV/0!</v>
      </c>
      <c r="AC724" s="135"/>
      <c r="AD724" s="135"/>
      <c r="AE724" s="135"/>
      <c r="AF724" s="135"/>
      <c r="AG724" s="238" t="e">
        <f t="shared" si="235"/>
        <v>#DIV/0!</v>
      </c>
      <c r="AH724" s="135"/>
      <c r="AI724" s="135"/>
      <c r="AJ724" s="135"/>
      <c r="AK724" s="135"/>
      <c r="AL724" s="135"/>
      <c r="AM724" s="238" t="e">
        <f t="shared" si="236"/>
        <v>#DIV/0!</v>
      </c>
      <c r="AN724" s="135"/>
      <c r="AO724" s="135"/>
      <c r="AP724" s="135"/>
      <c r="AQ724" s="135"/>
      <c r="AR724" s="238" t="e">
        <f t="shared" si="237"/>
        <v>#DIV/0!</v>
      </c>
      <c r="AS724" s="135"/>
      <c r="AT724" s="135"/>
      <c r="AU724" s="135"/>
      <c r="AV724" s="135"/>
      <c r="AW724" s="135"/>
      <c r="AX724" s="238" t="e">
        <f t="shared" si="238"/>
        <v>#DIV/0!</v>
      </c>
      <c r="AY724" s="135"/>
      <c r="AZ724" s="135"/>
      <c r="BA724" s="135"/>
      <c r="BB724" s="135"/>
      <c r="BC724" s="238" t="e">
        <f t="shared" si="239"/>
        <v>#DIV/0!</v>
      </c>
      <c r="BD724" s="135"/>
      <c r="BE724" s="135"/>
      <c r="BF724" s="135"/>
      <c r="BG724" s="135"/>
      <c r="BH724" s="238" t="e">
        <f t="shared" si="240"/>
        <v>#DIV/0!</v>
      </c>
      <c r="BI724" s="135"/>
      <c r="BJ724" s="135"/>
      <c r="BK724" s="135"/>
      <c r="BL724" s="135"/>
      <c r="BM724" s="135"/>
      <c r="BN724" s="238" t="e">
        <f t="shared" si="241"/>
        <v>#DIV/0!</v>
      </c>
      <c r="BO724" s="135"/>
      <c r="BP724" s="135"/>
      <c r="BQ724" s="135"/>
      <c r="BR724" s="135"/>
      <c r="BS724" s="238" t="e">
        <f t="shared" si="242"/>
        <v>#DIV/0!</v>
      </c>
      <c r="BT724" s="135"/>
      <c r="BU724" s="135"/>
      <c r="BV724" s="135"/>
      <c r="BW724" s="135"/>
      <c r="BX724" s="238" t="e">
        <f t="shared" si="243"/>
        <v>#DIV/0!</v>
      </c>
    </row>
    <row r="725" spans="1:76" ht="18" customHeight="1" x14ac:dyDescent="0.25">
      <c r="A725" s="288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245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246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247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244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234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235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236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237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238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239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240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241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242"/>
        <v>3.3999999999999995</v>
      </c>
      <c r="BT725" s="148">
        <v>3.3</v>
      </c>
      <c r="BU725" s="148"/>
      <c r="BV725" s="148"/>
      <c r="BW725" s="148"/>
      <c r="BX725" s="169">
        <f t="shared" si="243"/>
        <v>3.3</v>
      </c>
    </row>
    <row r="726" spans="1:76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245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246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247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244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234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235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236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237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238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239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240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241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242"/>
        <v>3.8</v>
      </c>
      <c r="BT726" s="148">
        <v>3.8</v>
      </c>
      <c r="BU726" s="148"/>
      <c r="BV726" s="148"/>
      <c r="BW726" s="148"/>
      <c r="BX726" s="169">
        <f t="shared" si="243"/>
        <v>3.8</v>
      </c>
    </row>
    <row r="727" spans="1:76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245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246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247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244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234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235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236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237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238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239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240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241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242"/>
        <v>20.75</v>
      </c>
      <c r="BT727" s="148">
        <v>23</v>
      </c>
      <c r="BU727" s="148"/>
      <c r="BV727" s="148"/>
      <c r="BW727" s="148"/>
      <c r="BX727" s="169">
        <f t="shared" si="243"/>
        <v>23</v>
      </c>
    </row>
    <row r="728" spans="1:76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245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246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247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244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234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235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236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237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238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239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240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241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242"/>
        <v>15</v>
      </c>
      <c r="BT728" s="148">
        <v>15</v>
      </c>
      <c r="BU728" s="148"/>
      <c r="BV728" s="148"/>
      <c r="BW728" s="148"/>
      <c r="BX728" s="169">
        <f t="shared" si="243"/>
        <v>15</v>
      </c>
    </row>
    <row r="729" spans="1:76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245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246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247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244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234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235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236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237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238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239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240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241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242"/>
        <v>6</v>
      </c>
      <c r="BT729" s="148">
        <v>6</v>
      </c>
      <c r="BU729" s="148"/>
      <c r="BV729" s="148"/>
      <c r="BW729" s="148"/>
      <c r="BX729" s="169">
        <f t="shared" si="243"/>
        <v>6</v>
      </c>
    </row>
    <row r="730" spans="1:76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245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246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247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244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234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235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236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237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238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239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240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241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242"/>
        <v>15.25</v>
      </c>
      <c r="BT730" s="148">
        <v>16</v>
      </c>
      <c r="BU730" s="148"/>
      <c r="BV730" s="148"/>
      <c r="BW730" s="148"/>
      <c r="BX730" s="169">
        <f t="shared" si="243"/>
        <v>16</v>
      </c>
    </row>
    <row r="731" spans="1:76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245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246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247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244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234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235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236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237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238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239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240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241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242"/>
        <v>16</v>
      </c>
      <c r="BT731" s="148">
        <v>16</v>
      </c>
      <c r="BU731" s="148"/>
      <c r="BV731" s="148"/>
      <c r="BW731" s="148"/>
      <c r="BX731" s="169">
        <f t="shared" si="243"/>
        <v>16</v>
      </c>
    </row>
    <row r="732" spans="1:76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245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246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247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244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234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235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236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237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238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239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240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241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242"/>
        <v>17</v>
      </c>
      <c r="BT732" s="148">
        <v>17</v>
      </c>
      <c r="BU732" s="148"/>
      <c r="BV732" s="148"/>
      <c r="BW732" s="148"/>
      <c r="BX732" s="169">
        <f t="shared" si="243"/>
        <v>17</v>
      </c>
    </row>
    <row r="733" spans="1:76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245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246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247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244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234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235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236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237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238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239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240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241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242"/>
        <v>90</v>
      </c>
      <c r="BT733" s="148">
        <v>90</v>
      </c>
      <c r="BU733" s="148"/>
      <c r="BV733" s="148"/>
      <c r="BW733" s="148"/>
      <c r="BX733" s="169">
        <f t="shared" si="243"/>
        <v>90</v>
      </c>
    </row>
    <row r="734" spans="1:76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245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246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247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244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234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235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236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237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238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239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240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241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242"/>
        <v>90</v>
      </c>
      <c r="BT734" s="148">
        <v>90</v>
      </c>
      <c r="BU734" s="148"/>
      <c r="BV734" s="148"/>
      <c r="BW734" s="148"/>
      <c r="BX734" s="169">
        <f t="shared" si="243"/>
        <v>90</v>
      </c>
    </row>
    <row r="735" spans="1:76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245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246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247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244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234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235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236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237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238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239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240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241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242"/>
        <v>8.75</v>
      </c>
      <c r="BT735" s="148">
        <v>11</v>
      </c>
      <c r="BU735" s="148"/>
      <c r="BV735" s="148"/>
      <c r="BW735" s="148"/>
      <c r="BX735" s="169">
        <f t="shared" si="243"/>
        <v>11</v>
      </c>
    </row>
    <row r="736" spans="1:76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245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246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247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244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234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235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236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237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238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239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240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241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242"/>
        <v>12.58</v>
      </c>
      <c r="BT736" s="148">
        <v>12</v>
      </c>
      <c r="BU736" s="148"/>
      <c r="BV736" s="148"/>
      <c r="BW736" s="148"/>
      <c r="BX736" s="169">
        <f t="shared" si="243"/>
        <v>12</v>
      </c>
    </row>
    <row r="737" spans="1:76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245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246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247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244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234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235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236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237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238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239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240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241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242"/>
        <v>11</v>
      </c>
      <c r="BT737" s="148">
        <v>11</v>
      </c>
      <c r="BU737" s="148"/>
      <c r="BV737" s="148"/>
      <c r="BW737" s="148"/>
      <c r="BX737" s="169">
        <f t="shared" si="243"/>
        <v>11</v>
      </c>
    </row>
    <row r="738" spans="1:76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245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246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247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244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234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235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236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237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238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239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240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241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242"/>
        <v>45</v>
      </c>
      <c r="BT738" s="148">
        <v>45</v>
      </c>
      <c r="BU738" s="148"/>
      <c r="BV738" s="148"/>
      <c r="BW738" s="148"/>
      <c r="BX738" s="169">
        <f t="shared" si="243"/>
        <v>45</v>
      </c>
    </row>
    <row r="739" spans="1:76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245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246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247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244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234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235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236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237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238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239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240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241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242"/>
        <v>40</v>
      </c>
      <c r="BT739" s="148">
        <v>40</v>
      </c>
      <c r="BU739" s="148"/>
      <c r="BV739" s="148"/>
      <c r="BW739" s="148"/>
      <c r="BX739" s="169">
        <f t="shared" si="243"/>
        <v>40</v>
      </c>
    </row>
    <row r="740" spans="1:76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245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246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247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244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234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235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236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237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238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239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240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241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242"/>
        <v>5</v>
      </c>
      <c r="BT740" s="148">
        <v>5</v>
      </c>
      <c r="BU740" s="148"/>
      <c r="BV740" s="148"/>
      <c r="BW740" s="148"/>
      <c r="BX740" s="169">
        <f t="shared" si="243"/>
        <v>5</v>
      </c>
    </row>
    <row r="741" spans="1:76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245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246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247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244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234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235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236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237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238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239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240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241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242"/>
        <v>4.2</v>
      </c>
      <c r="BT741" s="148">
        <v>4.2</v>
      </c>
      <c r="BU741" s="148"/>
      <c r="BV741" s="148"/>
      <c r="BW741" s="148"/>
      <c r="BX741" s="169">
        <f t="shared" si="243"/>
        <v>4.2</v>
      </c>
    </row>
    <row r="742" spans="1:76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245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246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247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244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234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235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236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237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238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239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240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241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242"/>
        <v>3.6</v>
      </c>
      <c r="BT742" s="148">
        <v>3.6</v>
      </c>
      <c r="BU742" s="148"/>
      <c r="BV742" s="148"/>
      <c r="BW742" s="148"/>
      <c r="BX742" s="169">
        <f t="shared" si="243"/>
        <v>3.6</v>
      </c>
    </row>
    <row r="743" spans="1:76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245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246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247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244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234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235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236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237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238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239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240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241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242"/>
        <v>20</v>
      </c>
      <c r="BT743" s="148">
        <v>20</v>
      </c>
      <c r="BU743" s="148"/>
      <c r="BV743" s="148"/>
      <c r="BW743" s="148"/>
      <c r="BX743" s="169">
        <f t="shared" si="243"/>
        <v>20</v>
      </c>
    </row>
    <row r="744" spans="1:76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245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246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247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244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234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235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236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237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238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239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240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241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242"/>
        <v>18</v>
      </c>
      <c r="BT744" s="148">
        <v>18</v>
      </c>
      <c r="BU744" s="148"/>
      <c r="BV744" s="148"/>
      <c r="BW744" s="148"/>
      <c r="BX744" s="169">
        <f t="shared" si="243"/>
        <v>18</v>
      </c>
    </row>
    <row r="745" spans="1:76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245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246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247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244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234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235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236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237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238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239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240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241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242"/>
        <v>18.25</v>
      </c>
      <c r="BT745" s="148">
        <v>19</v>
      </c>
      <c r="BU745" s="148"/>
      <c r="BV745" s="148"/>
      <c r="BW745" s="148"/>
      <c r="BX745" s="169">
        <f t="shared" si="243"/>
        <v>19</v>
      </c>
    </row>
    <row r="746" spans="1:76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245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246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247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244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234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235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236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237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238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239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240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241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242"/>
        <v>5</v>
      </c>
      <c r="BT746" s="148">
        <v>5</v>
      </c>
      <c r="BU746" s="148"/>
      <c r="BV746" s="148"/>
      <c r="BW746" s="148"/>
      <c r="BX746" s="169">
        <f t="shared" si="243"/>
        <v>5</v>
      </c>
    </row>
    <row r="747" spans="1:76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245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246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247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244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234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235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236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237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238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239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240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241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242"/>
        <v>2</v>
      </c>
      <c r="BT747" s="148">
        <v>2</v>
      </c>
      <c r="BU747" s="148"/>
      <c r="BV747" s="148"/>
      <c r="BW747" s="148"/>
      <c r="BX747" s="169">
        <f t="shared" si="243"/>
        <v>2</v>
      </c>
    </row>
    <row r="748" spans="1:76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245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246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247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244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234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235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236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237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238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239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240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241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242"/>
        <v>30</v>
      </c>
      <c r="BT748" s="148">
        <v>30</v>
      </c>
      <c r="BU748" s="148"/>
      <c r="BV748" s="148"/>
      <c r="BW748" s="148"/>
      <c r="BX748" s="169">
        <f t="shared" si="243"/>
        <v>30</v>
      </c>
    </row>
    <row r="749" spans="1:76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245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246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247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244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234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235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236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237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238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239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240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241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242"/>
        <v>6.6750000000000007</v>
      </c>
      <c r="BT749" s="148">
        <v>6.6</v>
      </c>
      <c r="BU749" s="148"/>
      <c r="BV749" s="148"/>
      <c r="BW749" s="148"/>
      <c r="BX749" s="169">
        <f t="shared" si="243"/>
        <v>6.6</v>
      </c>
    </row>
    <row r="750" spans="1:76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245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246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247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244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234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235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236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237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238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239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240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241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242"/>
        <v>10.5</v>
      </c>
      <c r="BT750" s="148">
        <v>10.5</v>
      </c>
      <c r="BU750" s="148"/>
      <c r="BV750" s="148"/>
      <c r="BW750" s="148"/>
      <c r="BX750" s="169">
        <f t="shared" si="243"/>
        <v>10.5</v>
      </c>
    </row>
    <row r="751" spans="1:76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245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246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247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244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234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235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236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237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238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239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240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241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242"/>
        <v>10.6</v>
      </c>
      <c r="BT751" s="148">
        <v>10.6</v>
      </c>
      <c r="BU751" s="148"/>
      <c r="BV751" s="148"/>
      <c r="BW751" s="148"/>
      <c r="BX751" s="169">
        <f t="shared" si="243"/>
        <v>10.6</v>
      </c>
    </row>
    <row r="752" spans="1:76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</row>
    <row r="753" spans="1:76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245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246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247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244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/>
      <c r="BV753" s="270"/>
      <c r="BW753" s="270"/>
      <c r="BX753" s="169">
        <f>AVERAGE(BT753:BW753)</f>
        <v>10.85</v>
      </c>
    </row>
    <row r="754" spans="1:76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245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246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247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244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/>
      <c r="BV754" s="148"/>
      <c r="BW754" s="148"/>
      <c r="BX754" s="169">
        <f>AVERAGE(BT754:BW754)</f>
        <v>10.95</v>
      </c>
    </row>
    <row r="755" spans="1:76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76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76" ht="18.75" customHeight="1" x14ac:dyDescent="0.3"/>
    <row r="758" spans="1:76" ht="18" x14ac:dyDescent="0.25">
      <c r="A758" s="292" t="s">
        <v>45</v>
      </c>
      <c r="B758" s="292"/>
      <c r="C758" s="359"/>
      <c r="D758" s="359"/>
      <c r="E758" s="359"/>
      <c r="F758" s="359"/>
      <c r="G758" s="359"/>
      <c r="H758" s="359"/>
      <c r="I758" s="359"/>
      <c r="J758" s="359"/>
      <c r="K758" s="359"/>
      <c r="L758" s="359"/>
      <c r="M758" s="359"/>
      <c r="N758" s="359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</row>
    <row r="759" spans="1:76" ht="18.75" customHeight="1" x14ac:dyDescent="0.3">
      <c r="A759" s="217"/>
      <c r="B759" s="197"/>
      <c r="C759" s="289" t="s">
        <v>54</v>
      </c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0"/>
      <c r="AI759" s="290"/>
      <c r="AJ759" s="290"/>
      <c r="AK759" s="290"/>
      <c r="AL759" s="290"/>
      <c r="AM759" s="290"/>
      <c r="AN759" s="290"/>
      <c r="AO759" s="290"/>
      <c r="AP759" s="290"/>
      <c r="AQ759" s="290"/>
      <c r="AR759" s="290"/>
      <c r="AS759" s="290"/>
      <c r="AT759" s="290"/>
      <c r="AU759" s="290"/>
      <c r="AV759" s="290"/>
      <c r="AW759" s="290"/>
      <c r="AX759" s="290"/>
      <c r="AY759" s="290"/>
      <c r="AZ759" s="290"/>
      <c r="BA759" s="290"/>
      <c r="BB759" s="290"/>
      <c r="BC759" s="290"/>
      <c r="BD759" s="290"/>
      <c r="BE759" s="290"/>
      <c r="BF759" s="290"/>
      <c r="BG759" s="290"/>
      <c r="BH759" s="290"/>
      <c r="BI759" s="290"/>
      <c r="BJ759" s="290"/>
      <c r="BK759" s="290"/>
      <c r="BL759" s="291"/>
      <c r="BM759" s="289"/>
      <c r="BN759" s="290"/>
      <c r="BO759" s="290"/>
      <c r="BP759" s="290"/>
      <c r="BQ759" s="290"/>
      <c r="BR759" s="290"/>
      <c r="BS759" s="290"/>
      <c r="BT759" s="290"/>
      <c r="BU759" s="290"/>
      <c r="BV759" s="290"/>
      <c r="BW759" s="290"/>
      <c r="BX759" s="290"/>
    </row>
    <row r="760" spans="1:76" ht="18.75" customHeight="1" x14ac:dyDescent="0.3">
      <c r="A760" s="218"/>
      <c r="B760" s="198"/>
      <c r="C760" s="279" t="s">
        <v>139</v>
      </c>
      <c r="D760" s="280"/>
      <c r="E760" s="280"/>
      <c r="F760" s="281"/>
      <c r="G760" s="274" t="s">
        <v>123</v>
      </c>
      <c r="H760" s="276" t="s">
        <v>139</v>
      </c>
      <c r="I760" s="277"/>
      <c r="J760" s="277"/>
      <c r="K760" s="278"/>
      <c r="L760" s="274" t="s">
        <v>123</v>
      </c>
      <c r="M760" s="276" t="s">
        <v>139</v>
      </c>
      <c r="N760" s="277"/>
      <c r="O760" s="277"/>
      <c r="P760" s="278"/>
      <c r="Q760" s="274" t="s">
        <v>123</v>
      </c>
      <c r="R760" s="279" t="s">
        <v>139</v>
      </c>
      <c r="S760" s="280"/>
      <c r="T760" s="280"/>
      <c r="U760" s="280"/>
      <c r="V760" s="281"/>
      <c r="W760" s="274" t="s">
        <v>123</v>
      </c>
      <c r="X760" s="279" t="s">
        <v>139</v>
      </c>
      <c r="Y760" s="280"/>
      <c r="Z760" s="280"/>
      <c r="AA760" s="281"/>
      <c r="AB760" s="274" t="s">
        <v>123</v>
      </c>
      <c r="AC760" s="276" t="s">
        <v>139</v>
      </c>
      <c r="AD760" s="277"/>
      <c r="AE760" s="277"/>
      <c r="AF760" s="278"/>
      <c r="AG760" s="274" t="s">
        <v>123</v>
      </c>
      <c r="AH760" s="276" t="s">
        <v>139</v>
      </c>
      <c r="AI760" s="277"/>
      <c r="AJ760" s="277"/>
      <c r="AK760" s="277"/>
      <c r="AL760" s="278"/>
      <c r="AM760" s="274" t="s">
        <v>123</v>
      </c>
      <c r="AN760" s="276" t="s">
        <v>139</v>
      </c>
      <c r="AO760" s="277"/>
      <c r="AP760" s="277"/>
      <c r="AQ760" s="278"/>
      <c r="AR760" s="274" t="s">
        <v>123</v>
      </c>
      <c r="AS760" s="276" t="s">
        <v>139</v>
      </c>
      <c r="AT760" s="277"/>
      <c r="AU760" s="277"/>
      <c r="AV760" s="277"/>
      <c r="AW760" s="253"/>
      <c r="AX760" s="274" t="s">
        <v>123</v>
      </c>
      <c r="AY760" s="276" t="s">
        <v>139</v>
      </c>
      <c r="AZ760" s="277"/>
      <c r="BA760" s="277"/>
      <c r="BB760" s="278"/>
      <c r="BC760" s="274" t="s">
        <v>123</v>
      </c>
      <c r="BD760" s="282" t="s">
        <v>139</v>
      </c>
      <c r="BE760" s="283"/>
      <c r="BF760" s="283"/>
      <c r="BG760" s="283"/>
      <c r="BH760" s="274" t="s">
        <v>123</v>
      </c>
      <c r="BI760" s="282" t="s">
        <v>139</v>
      </c>
      <c r="BJ760" s="283"/>
      <c r="BK760" s="283"/>
      <c r="BL760" s="283"/>
      <c r="BM760" s="283"/>
      <c r="BN760" s="274" t="s">
        <v>123</v>
      </c>
      <c r="BO760" s="282" t="s">
        <v>316</v>
      </c>
      <c r="BP760" s="283"/>
      <c r="BQ760" s="283"/>
      <c r="BR760" s="283"/>
      <c r="BS760" s="274" t="s">
        <v>123</v>
      </c>
      <c r="BT760" s="282" t="s">
        <v>316</v>
      </c>
      <c r="BU760" s="283"/>
      <c r="BV760" s="283"/>
      <c r="BW760" s="283"/>
      <c r="BX760" s="274" t="s">
        <v>123</v>
      </c>
    </row>
    <row r="761" spans="1:76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75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75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75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75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75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5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5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75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75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75"/>
    </row>
    <row r="762" spans="1:76" ht="18" customHeight="1" x14ac:dyDescent="0.25">
      <c r="A762" s="287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248">AVERAGE(X762:AA762)</f>
        <v>5.25</v>
      </c>
      <c r="AC762" s="144"/>
      <c r="AD762" s="135"/>
      <c r="AE762" s="135"/>
      <c r="AF762" s="135"/>
      <c r="AG762" s="238" t="e">
        <f t="shared" ref="AG762:AG792" si="249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250">AVERAGE(AH762:AL762)</f>
        <v>#DIV/0!</v>
      </c>
      <c r="AN762" s="144"/>
      <c r="AO762" s="135"/>
      <c r="AP762" s="135"/>
      <c r="AQ762" s="135"/>
      <c r="AR762" s="238" t="e">
        <f t="shared" ref="AR762:AR792" si="251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252">AVERAGE(AS762:AV762)</f>
        <v>#DIV/0!</v>
      </c>
      <c r="AY762" s="144"/>
      <c r="AZ762" s="135"/>
      <c r="BA762" s="135"/>
      <c r="BB762" s="135"/>
      <c r="BC762" s="238" t="e">
        <f t="shared" ref="BC762:BC792" si="253">AVERAGE(AY762:BB762)</f>
        <v>#DIV/0!</v>
      </c>
      <c r="BD762" s="144"/>
      <c r="BE762" s="135"/>
      <c r="BF762" s="135"/>
      <c r="BG762" s="135"/>
      <c r="BH762" s="238" t="e">
        <f t="shared" ref="BH762:BH792" si="254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255">AVERAGE(BI762:BM762)</f>
        <v>#DIV/0!</v>
      </c>
      <c r="BO762" s="144"/>
      <c r="BP762" s="135"/>
      <c r="BQ762" s="135"/>
      <c r="BR762" s="135"/>
      <c r="BS762" s="238" t="e">
        <f t="shared" ref="BS762:BS792" si="256">AVERAGE(BO762:BR762)</f>
        <v>#DIV/0!</v>
      </c>
      <c r="BT762" s="144"/>
      <c r="BU762" s="135"/>
      <c r="BV762" s="135"/>
      <c r="BW762" s="135"/>
      <c r="BX762" s="238" t="e">
        <f t="shared" ref="BX762:BX792" si="257">AVERAGE(BT762:BW762)</f>
        <v>#DIV/0!</v>
      </c>
    </row>
    <row r="763" spans="1:76" ht="18" customHeight="1" x14ac:dyDescent="0.25">
      <c r="A763" s="288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58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248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249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250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251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252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253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54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255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256"/>
        <v>4.875</v>
      </c>
      <c r="BT763" s="148">
        <v>5</v>
      </c>
      <c r="BU763" s="148"/>
      <c r="BV763" s="148"/>
      <c r="BW763" s="148"/>
      <c r="BX763" s="169">
        <f t="shared" si="257"/>
        <v>5</v>
      </c>
    </row>
    <row r="764" spans="1:76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59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60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61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58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248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249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250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251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252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253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54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255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256"/>
        <v>4.75</v>
      </c>
      <c r="BT764" s="148">
        <v>5</v>
      </c>
      <c r="BU764" s="148"/>
      <c r="BV764" s="148"/>
      <c r="BW764" s="148"/>
      <c r="BX764" s="169">
        <f t="shared" si="257"/>
        <v>5</v>
      </c>
    </row>
    <row r="765" spans="1:76" ht="18" customHeight="1" x14ac:dyDescent="0.25">
      <c r="A765" s="287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58"/>
        <v>2.5</v>
      </c>
      <c r="X765" s="135"/>
      <c r="Y765" s="135"/>
      <c r="Z765" s="135"/>
      <c r="AA765" s="135"/>
      <c r="AB765" s="238" t="e">
        <f t="shared" si="248"/>
        <v>#DIV/0!</v>
      </c>
      <c r="AC765" s="135"/>
      <c r="AD765" s="135"/>
      <c r="AE765" s="135"/>
      <c r="AF765" s="135"/>
      <c r="AG765" s="238" t="e">
        <f t="shared" si="249"/>
        <v>#DIV/0!</v>
      </c>
      <c r="AH765" s="135"/>
      <c r="AI765" s="135"/>
      <c r="AJ765" s="135"/>
      <c r="AK765" s="135"/>
      <c r="AL765" s="135"/>
      <c r="AM765" s="238" t="e">
        <f t="shared" si="250"/>
        <v>#DIV/0!</v>
      </c>
      <c r="AN765" s="135"/>
      <c r="AO765" s="135"/>
      <c r="AP765" s="135"/>
      <c r="AQ765" s="135"/>
      <c r="AR765" s="238" t="e">
        <f t="shared" si="251"/>
        <v>#DIV/0!</v>
      </c>
      <c r="AS765" s="135"/>
      <c r="AT765" s="135"/>
      <c r="AU765" s="135"/>
      <c r="AV765" s="135"/>
      <c r="AW765" s="135"/>
      <c r="AX765" s="238" t="e">
        <f t="shared" si="252"/>
        <v>#DIV/0!</v>
      </c>
      <c r="AY765" s="135"/>
      <c r="AZ765" s="135"/>
      <c r="BA765" s="135"/>
      <c r="BB765" s="135"/>
      <c r="BC765" s="238" t="e">
        <f t="shared" si="253"/>
        <v>#DIV/0!</v>
      </c>
      <c r="BD765" s="135"/>
      <c r="BE765" s="135"/>
      <c r="BF765" s="135"/>
      <c r="BG765" s="135"/>
      <c r="BH765" s="238" t="e">
        <f t="shared" si="254"/>
        <v>#DIV/0!</v>
      </c>
      <c r="BI765" s="135"/>
      <c r="BJ765" s="135"/>
      <c r="BK765" s="135"/>
      <c r="BL765" s="135"/>
      <c r="BM765" s="135"/>
      <c r="BN765" s="238" t="e">
        <f t="shared" si="255"/>
        <v>#DIV/0!</v>
      </c>
      <c r="BO765" s="135"/>
      <c r="BP765" s="135"/>
      <c r="BQ765" s="135"/>
      <c r="BR765" s="135"/>
      <c r="BS765" s="238" t="e">
        <f t="shared" si="256"/>
        <v>#DIV/0!</v>
      </c>
      <c r="BT765" s="135"/>
      <c r="BU765" s="135"/>
      <c r="BV765" s="135"/>
      <c r="BW765" s="135"/>
      <c r="BX765" s="238" t="e">
        <f t="shared" si="257"/>
        <v>#DIV/0!</v>
      </c>
    </row>
    <row r="766" spans="1:76" ht="18" customHeight="1" x14ac:dyDescent="0.25">
      <c r="A766" s="288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59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60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61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58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248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249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250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251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252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253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54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255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256"/>
        <v>3.3</v>
      </c>
      <c r="BT766" s="148">
        <v>3.3</v>
      </c>
      <c r="BU766" s="148"/>
      <c r="BV766" s="148"/>
      <c r="BW766" s="148"/>
      <c r="BX766" s="169">
        <f t="shared" si="257"/>
        <v>3.3</v>
      </c>
    </row>
    <row r="767" spans="1:76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59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60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61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58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248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249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250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251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252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253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54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255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256"/>
        <v>3.3</v>
      </c>
      <c r="BT767" s="148">
        <v>3.3</v>
      </c>
      <c r="BU767" s="148"/>
      <c r="BV767" s="148"/>
      <c r="BW767" s="148"/>
      <c r="BX767" s="169">
        <f t="shared" si="257"/>
        <v>3.3</v>
      </c>
    </row>
    <row r="768" spans="1:76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59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60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61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58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248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249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250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251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252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253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54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255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256"/>
        <v>17</v>
      </c>
      <c r="BT768" s="148">
        <v>20</v>
      </c>
      <c r="BU768" s="148"/>
      <c r="BV768" s="148"/>
      <c r="BW768" s="148"/>
      <c r="BX768" s="169">
        <f t="shared" si="257"/>
        <v>20</v>
      </c>
    </row>
    <row r="769" spans="1:76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59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60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61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58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248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249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250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251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252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253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54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255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256"/>
        <v>15</v>
      </c>
      <c r="BT769" s="148">
        <v>15</v>
      </c>
      <c r="BU769" s="148"/>
      <c r="BV769" s="148"/>
      <c r="BW769" s="148"/>
      <c r="BX769" s="169">
        <f t="shared" si="257"/>
        <v>15</v>
      </c>
    </row>
    <row r="770" spans="1:76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59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60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61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58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248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249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250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251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252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253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54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255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256"/>
        <v>5</v>
      </c>
      <c r="BT770" s="148">
        <v>5</v>
      </c>
      <c r="BU770" s="148"/>
      <c r="BV770" s="148"/>
      <c r="BW770" s="148"/>
      <c r="BX770" s="169">
        <f t="shared" si="257"/>
        <v>5</v>
      </c>
    </row>
    <row r="771" spans="1:76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59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60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61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58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248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249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250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251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252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253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54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255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256"/>
        <v>13</v>
      </c>
      <c r="BT771" s="148">
        <v>13</v>
      </c>
      <c r="BU771" s="148"/>
      <c r="BV771" s="148"/>
      <c r="BW771" s="148"/>
      <c r="BX771" s="169">
        <f t="shared" si="257"/>
        <v>13</v>
      </c>
    </row>
    <row r="772" spans="1:76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59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60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61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58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248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249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250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251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252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253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54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255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256"/>
        <v>16.25</v>
      </c>
      <c r="BT772" s="148">
        <v>17</v>
      </c>
      <c r="BU772" s="148"/>
      <c r="BV772" s="148"/>
      <c r="BW772" s="148"/>
      <c r="BX772" s="169">
        <f t="shared" si="257"/>
        <v>17</v>
      </c>
    </row>
    <row r="773" spans="1:76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59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60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61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58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248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249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250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251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252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253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54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255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256"/>
        <v>17.55</v>
      </c>
      <c r="BT773" s="148">
        <v>18</v>
      </c>
      <c r="BU773" s="148"/>
      <c r="BV773" s="148"/>
      <c r="BW773" s="148"/>
      <c r="BX773" s="169">
        <f t="shared" si="257"/>
        <v>18</v>
      </c>
    </row>
    <row r="774" spans="1:76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59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60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61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58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248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249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250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251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252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253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54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255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256"/>
        <v>90</v>
      </c>
      <c r="BT774" s="148">
        <v>90</v>
      </c>
      <c r="BU774" s="148"/>
      <c r="BV774" s="148"/>
      <c r="BW774" s="148"/>
      <c r="BX774" s="169">
        <f t="shared" si="257"/>
        <v>90</v>
      </c>
    </row>
    <row r="775" spans="1:76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59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60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61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58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248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249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250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251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252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253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54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255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256"/>
        <v>90</v>
      </c>
      <c r="BT775" s="148">
        <v>90</v>
      </c>
      <c r="BU775" s="148"/>
      <c r="BV775" s="148"/>
      <c r="BW775" s="148"/>
      <c r="BX775" s="169">
        <f t="shared" si="257"/>
        <v>90</v>
      </c>
    </row>
    <row r="776" spans="1:76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59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60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61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58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248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249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250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251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252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253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54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255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256"/>
        <v>5</v>
      </c>
      <c r="BT776" s="148">
        <v>5</v>
      </c>
      <c r="BU776" s="148"/>
      <c r="BV776" s="148"/>
      <c r="BW776" s="148"/>
      <c r="BX776" s="169">
        <f t="shared" si="257"/>
        <v>5</v>
      </c>
    </row>
    <row r="777" spans="1:76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59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60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61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58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248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249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250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251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252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253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54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255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256"/>
        <v>12.475000000000001</v>
      </c>
      <c r="BT777" s="148">
        <v>11.6</v>
      </c>
      <c r="BU777" s="148"/>
      <c r="BV777" s="148"/>
      <c r="BW777" s="148"/>
      <c r="BX777" s="169">
        <f t="shared" si="257"/>
        <v>11.6</v>
      </c>
    </row>
    <row r="778" spans="1:76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59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60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61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58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248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249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250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251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252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253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54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255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256"/>
        <v>10</v>
      </c>
      <c r="BT778" s="148">
        <v>10</v>
      </c>
      <c r="BU778" s="148"/>
      <c r="BV778" s="148"/>
      <c r="BW778" s="148"/>
      <c r="BX778" s="169">
        <f t="shared" si="257"/>
        <v>10</v>
      </c>
    </row>
    <row r="779" spans="1:76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59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60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61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58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248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249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250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251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252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253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54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255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256"/>
        <v>35</v>
      </c>
      <c r="BT779" s="148">
        <v>35</v>
      </c>
      <c r="BU779" s="148"/>
      <c r="BV779" s="148"/>
      <c r="BW779" s="148"/>
      <c r="BX779" s="169">
        <f t="shared" si="257"/>
        <v>35</v>
      </c>
    </row>
    <row r="780" spans="1:76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59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60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61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58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248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249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250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251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252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253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54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255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256"/>
        <v>35</v>
      </c>
      <c r="BT780" s="148">
        <v>35</v>
      </c>
      <c r="BU780" s="148"/>
      <c r="BV780" s="148"/>
      <c r="BW780" s="148"/>
      <c r="BX780" s="169">
        <f t="shared" si="257"/>
        <v>35</v>
      </c>
    </row>
    <row r="781" spans="1:76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59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60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61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58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248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249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250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251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252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253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54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255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256"/>
        <v>5.2</v>
      </c>
      <c r="BT781" s="148">
        <v>5.2</v>
      </c>
      <c r="BU781" s="148"/>
      <c r="BV781" s="148"/>
      <c r="BW781" s="148"/>
      <c r="BX781" s="169">
        <f t="shared" si="257"/>
        <v>5.2</v>
      </c>
    </row>
    <row r="782" spans="1:76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59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60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61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58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248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249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250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251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252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253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54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255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256"/>
        <v>4.4000000000000004</v>
      </c>
      <c r="BT782" s="148">
        <v>4.4000000000000004</v>
      </c>
      <c r="BU782" s="148"/>
      <c r="BV782" s="148"/>
      <c r="BW782" s="148"/>
      <c r="BX782" s="169">
        <f t="shared" si="257"/>
        <v>4.4000000000000004</v>
      </c>
    </row>
    <row r="783" spans="1:76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59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60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61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58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248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249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250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251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252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253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54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255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256"/>
        <v>3.5</v>
      </c>
      <c r="BT783" s="148">
        <v>3.5</v>
      </c>
      <c r="BU783" s="148"/>
      <c r="BV783" s="148"/>
      <c r="BW783" s="148"/>
      <c r="BX783" s="169">
        <f t="shared" si="257"/>
        <v>3.5</v>
      </c>
    </row>
    <row r="784" spans="1:76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59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60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61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58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248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249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250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251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252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253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54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255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256"/>
        <v>15</v>
      </c>
      <c r="BT784" s="148">
        <v>17</v>
      </c>
      <c r="BU784" s="148"/>
      <c r="BV784" s="148"/>
      <c r="BW784" s="148"/>
      <c r="BX784" s="169">
        <f t="shared" si="257"/>
        <v>17</v>
      </c>
    </row>
    <row r="785" spans="1:76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59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60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61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58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248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249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250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251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252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253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54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255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256"/>
        <v>15.5</v>
      </c>
      <c r="BT785" s="148">
        <v>18</v>
      </c>
      <c r="BU785" s="148"/>
      <c r="BV785" s="148"/>
      <c r="BW785" s="148"/>
      <c r="BX785" s="169">
        <f t="shared" si="257"/>
        <v>18</v>
      </c>
    </row>
    <row r="786" spans="1:76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59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60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61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58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248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249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250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251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252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253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54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255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256"/>
        <v>14.5</v>
      </c>
      <c r="BT786" s="148">
        <v>16</v>
      </c>
      <c r="BU786" s="148"/>
      <c r="BV786" s="148"/>
      <c r="BW786" s="148"/>
      <c r="BX786" s="169">
        <f t="shared" si="257"/>
        <v>16</v>
      </c>
    </row>
    <row r="787" spans="1:76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59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60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61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58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248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249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250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251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252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253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54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255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256"/>
        <v>4</v>
      </c>
      <c r="BT787" s="148">
        <v>4</v>
      </c>
      <c r="BU787" s="148"/>
      <c r="BV787" s="148"/>
      <c r="BW787" s="148"/>
      <c r="BX787" s="169">
        <f t="shared" si="257"/>
        <v>4</v>
      </c>
    </row>
    <row r="788" spans="1:76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59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60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61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58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248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249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250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251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252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253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54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255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256"/>
        <v>3</v>
      </c>
      <c r="BT788" s="148">
        <v>3</v>
      </c>
      <c r="BU788" s="148"/>
      <c r="BV788" s="148"/>
      <c r="BW788" s="148"/>
      <c r="BX788" s="169">
        <f t="shared" si="257"/>
        <v>3</v>
      </c>
    </row>
    <row r="789" spans="1:76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59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60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61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58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248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249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250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251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252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253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54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255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256"/>
        <v>40</v>
      </c>
      <c r="BT789" s="148">
        <v>40</v>
      </c>
      <c r="BU789" s="148"/>
      <c r="BV789" s="148"/>
      <c r="BW789" s="148"/>
      <c r="BX789" s="169">
        <f t="shared" si="257"/>
        <v>40</v>
      </c>
    </row>
    <row r="790" spans="1:76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59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60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61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58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248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249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250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251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252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253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54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255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256"/>
        <v>6.9</v>
      </c>
      <c r="BT790" s="148">
        <v>6.9</v>
      </c>
      <c r="BU790" s="148"/>
      <c r="BV790" s="148"/>
      <c r="BW790" s="148"/>
      <c r="BX790" s="169">
        <f t="shared" si="257"/>
        <v>6.9</v>
      </c>
    </row>
    <row r="791" spans="1:76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59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60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61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58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248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249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250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251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252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253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54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255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256"/>
        <v>10.4</v>
      </c>
      <c r="BT791" s="148">
        <v>10.4</v>
      </c>
      <c r="BU791" s="148"/>
      <c r="BV791" s="148"/>
      <c r="BW791" s="148"/>
      <c r="BX791" s="169">
        <f t="shared" si="257"/>
        <v>10.4</v>
      </c>
    </row>
    <row r="792" spans="1:76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59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60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61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58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248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249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250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251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252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253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54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255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256"/>
        <v>10.3</v>
      </c>
      <c r="BT792" s="148">
        <v>10.3</v>
      </c>
      <c r="BU792" s="148"/>
      <c r="BV792" s="148"/>
      <c r="BW792" s="148"/>
      <c r="BX792" s="169">
        <f t="shared" si="257"/>
        <v>10.3</v>
      </c>
    </row>
    <row r="793" spans="1:76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</row>
    <row r="794" spans="1:76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59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60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61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58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/>
      <c r="BV794" s="270"/>
      <c r="BW794" s="270"/>
      <c r="BX794" s="169">
        <f>AVERAGE(BT794:BW794)</f>
        <v>10.85</v>
      </c>
    </row>
    <row r="795" spans="1:76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59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60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61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58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/>
      <c r="BV795" s="148"/>
      <c r="BW795" s="148"/>
      <c r="BX795" s="169">
        <f>AVERAGE(BT795:BW795)</f>
        <v>10.95</v>
      </c>
    </row>
    <row r="796" spans="1:76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76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76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76" ht="18" x14ac:dyDescent="0.25">
      <c r="A799" s="292" t="s">
        <v>45</v>
      </c>
      <c r="B799" s="292"/>
      <c r="C799" s="359"/>
      <c r="D799" s="359"/>
      <c r="E799" s="359"/>
      <c r="F799" s="359"/>
      <c r="G799" s="359"/>
      <c r="H799" s="359"/>
      <c r="I799" s="359"/>
      <c r="J799" s="359"/>
      <c r="K799" s="359"/>
      <c r="L799" s="359"/>
      <c r="M799" s="359"/>
      <c r="N799" s="359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</row>
    <row r="800" spans="1:76" ht="18.75" customHeight="1" x14ac:dyDescent="0.3">
      <c r="A800" s="217"/>
      <c r="B800" s="197"/>
      <c r="C800" s="289" t="s">
        <v>42</v>
      </c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0"/>
      <c r="AI800" s="290"/>
      <c r="AJ800" s="290"/>
      <c r="AK800" s="290"/>
      <c r="AL800" s="290"/>
      <c r="AM800" s="290"/>
      <c r="AN800" s="290"/>
      <c r="AO800" s="290"/>
      <c r="AP800" s="290"/>
      <c r="AQ800" s="290"/>
      <c r="AR800" s="290"/>
      <c r="AS800" s="290"/>
      <c r="AT800" s="290"/>
      <c r="AU800" s="290"/>
      <c r="AV800" s="290"/>
      <c r="AW800" s="290"/>
      <c r="AX800" s="290"/>
      <c r="AY800" s="290"/>
      <c r="AZ800" s="290"/>
      <c r="BA800" s="290"/>
      <c r="BB800" s="290"/>
      <c r="BC800" s="290"/>
      <c r="BD800" s="290"/>
      <c r="BE800" s="290"/>
      <c r="BF800" s="290"/>
      <c r="BG800" s="290"/>
      <c r="BH800" s="290"/>
      <c r="BI800" s="290"/>
      <c r="BJ800" s="290"/>
      <c r="BK800" s="290"/>
      <c r="BL800" s="291"/>
      <c r="BM800" s="289"/>
      <c r="BN800" s="290"/>
      <c r="BO800" s="290"/>
      <c r="BP800" s="290"/>
      <c r="BQ800" s="290"/>
      <c r="BR800" s="290"/>
      <c r="BS800" s="290"/>
      <c r="BT800" s="290"/>
      <c r="BU800" s="290"/>
      <c r="BV800" s="290"/>
      <c r="BW800" s="290"/>
      <c r="BX800" s="290"/>
    </row>
    <row r="801" spans="1:76" ht="18.75" customHeight="1" x14ac:dyDescent="0.3">
      <c r="A801" s="218"/>
      <c r="B801" s="198"/>
      <c r="C801" s="279" t="s">
        <v>139</v>
      </c>
      <c r="D801" s="280"/>
      <c r="E801" s="280"/>
      <c r="F801" s="281"/>
      <c r="G801" s="274" t="s">
        <v>123</v>
      </c>
      <c r="H801" s="276" t="s">
        <v>139</v>
      </c>
      <c r="I801" s="277"/>
      <c r="J801" s="277"/>
      <c r="K801" s="278"/>
      <c r="L801" s="274" t="s">
        <v>123</v>
      </c>
      <c r="M801" s="276" t="s">
        <v>139</v>
      </c>
      <c r="N801" s="277"/>
      <c r="O801" s="277"/>
      <c r="P801" s="278"/>
      <c r="Q801" s="274" t="s">
        <v>123</v>
      </c>
      <c r="R801" s="279" t="s">
        <v>139</v>
      </c>
      <c r="S801" s="280"/>
      <c r="T801" s="280"/>
      <c r="U801" s="280"/>
      <c r="V801" s="281"/>
      <c r="W801" s="274" t="s">
        <v>123</v>
      </c>
      <c r="X801" s="279" t="s">
        <v>139</v>
      </c>
      <c r="Y801" s="280"/>
      <c r="Z801" s="280"/>
      <c r="AA801" s="281"/>
      <c r="AB801" s="274" t="s">
        <v>123</v>
      </c>
      <c r="AC801" s="276" t="s">
        <v>139</v>
      </c>
      <c r="AD801" s="277"/>
      <c r="AE801" s="277"/>
      <c r="AF801" s="278"/>
      <c r="AG801" s="274" t="s">
        <v>123</v>
      </c>
      <c r="AH801" s="276" t="s">
        <v>139</v>
      </c>
      <c r="AI801" s="277"/>
      <c r="AJ801" s="277"/>
      <c r="AK801" s="277"/>
      <c r="AL801" s="278"/>
      <c r="AM801" s="274" t="s">
        <v>123</v>
      </c>
      <c r="AN801" s="276" t="s">
        <v>139</v>
      </c>
      <c r="AO801" s="277"/>
      <c r="AP801" s="277"/>
      <c r="AQ801" s="278"/>
      <c r="AR801" s="274" t="s">
        <v>123</v>
      </c>
      <c r="AS801" s="276" t="s">
        <v>139</v>
      </c>
      <c r="AT801" s="277"/>
      <c r="AU801" s="277"/>
      <c r="AV801" s="277"/>
      <c r="AW801" s="253"/>
      <c r="AX801" s="274" t="s">
        <v>123</v>
      </c>
      <c r="AY801" s="276" t="s">
        <v>139</v>
      </c>
      <c r="AZ801" s="277"/>
      <c r="BA801" s="277"/>
      <c r="BB801" s="278"/>
      <c r="BC801" s="274" t="s">
        <v>123</v>
      </c>
      <c r="BD801" s="282" t="s">
        <v>139</v>
      </c>
      <c r="BE801" s="283"/>
      <c r="BF801" s="283"/>
      <c r="BG801" s="283"/>
      <c r="BH801" s="274" t="s">
        <v>123</v>
      </c>
      <c r="BI801" s="282" t="s">
        <v>139</v>
      </c>
      <c r="BJ801" s="283"/>
      <c r="BK801" s="283"/>
      <c r="BL801" s="283"/>
      <c r="BM801" s="283"/>
      <c r="BN801" s="274" t="s">
        <v>123</v>
      </c>
      <c r="BO801" s="282" t="s">
        <v>316</v>
      </c>
      <c r="BP801" s="283"/>
      <c r="BQ801" s="283"/>
      <c r="BR801" s="283"/>
      <c r="BS801" s="274" t="s">
        <v>123</v>
      </c>
      <c r="BT801" s="282" t="s">
        <v>316</v>
      </c>
      <c r="BU801" s="283"/>
      <c r="BV801" s="283"/>
      <c r="BW801" s="283"/>
      <c r="BX801" s="274" t="s">
        <v>123</v>
      </c>
    </row>
    <row r="802" spans="1:76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75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75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75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75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75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5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5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75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75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75"/>
    </row>
    <row r="803" spans="1:76" ht="18" customHeight="1" x14ac:dyDescent="0.25">
      <c r="A803" s="287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262">AVERAGE(X803:AA803)</f>
        <v>5.9333333333333336</v>
      </c>
      <c r="AC803" s="144"/>
      <c r="AD803" s="135"/>
      <c r="AE803" s="135"/>
      <c r="AF803" s="135"/>
      <c r="AG803" s="238" t="e">
        <f t="shared" ref="AG803:AG833" si="263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264">AVERAGE(AH803:AL803)</f>
        <v>#DIV/0!</v>
      </c>
      <c r="AN803" s="144"/>
      <c r="AO803" s="135"/>
      <c r="AP803" s="135"/>
      <c r="AQ803" s="135"/>
      <c r="AR803" s="238" t="e">
        <f t="shared" ref="AR803:AR833" si="265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266">AVERAGE(AS803:AV803)</f>
        <v>#DIV/0!</v>
      </c>
      <c r="AY803" s="144"/>
      <c r="AZ803" s="135"/>
      <c r="BA803" s="135"/>
      <c r="BB803" s="135"/>
      <c r="BC803" s="238" t="e">
        <f t="shared" ref="BC803:BC833" si="267">AVERAGE(AY803:BB803)</f>
        <v>#DIV/0!</v>
      </c>
      <c r="BD803" s="144"/>
      <c r="BE803" s="135"/>
      <c r="BF803" s="135"/>
      <c r="BG803" s="135"/>
      <c r="BH803" s="238" t="e">
        <f t="shared" ref="BH803:BH833" si="268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269">AVERAGE(BI803:BM803)</f>
        <v>#DIV/0!</v>
      </c>
      <c r="BO803" s="144"/>
      <c r="BP803" s="135"/>
      <c r="BQ803" s="135"/>
      <c r="BR803" s="135"/>
      <c r="BS803" s="238" t="e">
        <f t="shared" ref="BS803:BS833" si="270">AVERAGE(BO803:BR803)</f>
        <v>#DIV/0!</v>
      </c>
      <c r="BT803" s="144"/>
      <c r="BU803" s="135"/>
      <c r="BV803" s="135"/>
      <c r="BW803" s="135"/>
      <c r="BX803" s="238" t="e">
        <f t="shared" ref="BX803:BX833" si="271">AVERAGE(BT803:BW803)</f>
        <v>#DIV/0!</v>
      </c>
    </row>
    <row r="804" spans="1:76" ht="18" customHeight="1" x14ac:dyDescent="0.25">
      <c r="A804" s="288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27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262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263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264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265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266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267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268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269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270"/>
        <v>5.6499999999999995</v>
      </c>
      <c r="BT804" s="148">
        <v>6</v>
      </c>
      <c r="BU804" s="148"/>
      <c r="BV804" s="148"/>
      <c r="BW804" s="148"/>
      <c r="BX804" s="169">
        <f t="shared" si="271"/>
        <v>6</v>
      </c>
    </row>
    <row r="805" spans="1:76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27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27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27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27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262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263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264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265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266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267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268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269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270"/>
        <v>5.125</v>
      </c>
      <c r="BT805" s="148">
        <v>6</v>
      </c>
      <c r="BU805" s="148"/>
      <c r="BV805" s="148"/>
      <c r="BW805" s="148"/>
      <c r="BX805" s="169">
        <f t="shared" si="271"/>
        <v>6</v>
      </c>
    </row>
    <row r="806" spans="1:76" ht="18" customHeight="1" x14ac:dyDescent="0.25">
      <c r="A806" s="287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272"/>
        <v>2.5</v>
      </c>
      <c r="X806" s="135"/>
      <c r="Y806" s="135"/>
      <c r="Z806" s="135"/>
      <c r="AA806" s="135"/>
      <c r="AB806" s="238" t="e">
        <f t="shared" si="262"/>
        <v>#DIV/0!</v>
      </c>
      <c r="AC806" s="135"/>
      <c r="AD806" s="135"/>
      <c r="AE806" s="135"/>
      <c r="AF806" s="135"/>
      <c r="AG806" s="238" t="e">
        <f t="shared" si="263"/>
        <v>#DIV/0!</v>
      </c>
      <c r="AH806" s="135"/>
      <c r="AI806" s="135"/>
      <c r="AJ806" s="135"/>
      <c r="AK806" s="135"/>
      <c r="AL806" s="135"/>
      <c r="AM806" s="238" t="e">
        <f t="shared" si="264"/>
        <v>#DIV/0!</v>
      </c>
      <c r="AN806" s="135"/>
      <c r="AO806" s="135"/>
      <c r="AP806" s="135"/>
      <c r="AQ806" s="135"/>
      <c r="AR806" s="238" t="e">
        <f t="shared" si="265"/>
        <v>#DIV/0!</v>
      </c>
      <c r="AS806" s="135"/>
      <c r="AT806" s="135"/>
      <c r="AU806" s="135"/>
      <c r="AV806" s="135"/>
      <c r="AW806" s="135"/>
      <c r="AX806" s="238" t="e">
        <f t="shared" si="266"/>
        <v>#DIV/0!</v>
      </c>
      <c r="AY806" s="135"/>
      <c r="AZ806" s="135"/>
      <c r="BA806" s="135"/>
      <c r="BB806" s="135"/>
      <c r="BC806" s="238" t="e">
        <f t="shared" si="267"/>
        <v>#DIV/0!</v>
      </c>
      <c r="BD806" s="135"/>
      <c r="BE806" s="135"/>
      <c r="BF806" s="135"/>
      <c r="BG806" s="135"/>
      <c r="BH806" s="238" t="e">
        <f t="shared" si="268"/>
        <v>#DIV/0!</v>
      </c>
      <c r="BI806" s="135"/>
      <c r="BJ806" s="135"/>
      <c r="BK806" s="135"/>
      <c r="BL806" s="135"/>
      <c r="BM806" s="135"/>
      <c r="BN806" s="238" t="e">
        <f t="shared" si="269"/>
        <v>#DIV/0!</v>
      </c>
      <c r="BO806" s="135"/>
      <c r="BP806" s="135"/>
      <c r="BQ806" s="135"/>
      <c r="BR806" s="135"/>
      <c r="BS806" s="238" t="e">
        <f t="shared" si="270"/>
        <v>#DIV/0!</v>
      </c>
      <c r="BT806" s="135"/>
      <c r="BU806" s="135"/>
      <c r="BV806" s="135"/>
      <c r="BW806" s="135"/>
      <c r="BX806" s="238" t="e">
        <f t="shared" si="271"/>
        <v>#DIV/0!</v>
      </c>
    </row>
    <row r="807" spans="1:76" ht="18" customHeight="1" x14ac:dyDescent="0.25">
      <c r="A807" s="288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27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27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27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27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262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263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264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265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266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267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268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269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270"/>
        <v>3</v>
      </c>
      <c r="BT807" s="148">
        <v>3</v>
      </c>
      <c r="BU807" s="148"/>
      <c r="BV807" s="148"/>
      <c r="BW807" s="148"/>
      <c r="BX807" s="169">
        <f t="shared" si="271"/>
        <v>3</v>
      </c>
    </row>
    <row r="808" spans="1:76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27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27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27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27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262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263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264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265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266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267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268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269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270"/>
        <v>4.1749999999999998</v>
      </c>
      <c r="BT808" s="148">
        <v>3.5</v>
      </c>
      <c r="BU808" s="148"/>
      <c r="BV808" s="148"/>
      <c r="BW808" s="148"/>
      <c r="BX808" s="169">
        <f t="shared" si="271"/>
        <v>3.5</v>
      </c>
    </row>
    <row r="809" spans="1:76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27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27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27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27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262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263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264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265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266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267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268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269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270"/>
        <v>21.25</v>
      </c>
      <c r="BT809" s="148">
        <v>18</v>
      </c>
      <c r="BU809" s="148"/>
      <c r="BV809" s="148"/>
      <c r="BW809" s="148"/>
      <c r="BX809" s="169">
        <f t="shared" si="271"/>
        <v>18</v>
      </c>
    </row>
    <row r="810" spans="1:76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27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27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27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27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262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263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264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265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266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267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268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269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270"/>
        <v>17.5</v>
      </c>
      <c r="BT810" s="148">
        <v>17</v>
      </c>
      <c r="BU810" s="148"/>
      <c r="BV810" s="148"/>
      <c r="BW810" s="148"/>
      <c r="BX810" s="169">
        <f t="shared" si="271"/>
        <v>17</v>
      </c>
    </row>
    <row r="811" spans="1:76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27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27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27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27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262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263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264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265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266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267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268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269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270"/>
        <v>5</v>
      </c>
      <c r="BT811" s="148">
        <v>7</v>
      </c>
      <c r="BU811" s="148"/>
      <c r="BV811" s="148"/>
      <c r="BW811" s="148"/>
      <c r="BX811" s="169">
        <f t="shared" si="271"/>
        <v>7</v>
      </c>
    </row>
    <row r="812" spans="1:76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27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27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27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27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262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263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264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265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266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267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268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269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270"/>
        <v>13.75</v>
      </c>
      <c r="BT812" s="148">
        <v>13</v>
      </c>
      <c r="BU812" s="148"/>
      <c r="BV812" s="148"/>
      <c r="BW812" s="148"/>
      <c r="BX812" s="169">
        <f t="shared" si="271"/>
        <v>13</v>
      </c>
    </row>
    <row r="813" spans="1:76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27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27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27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27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262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263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264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265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266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267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268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269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270"/>
        <v>16.25</v>
      </c>
      <c r="BT813" s="148">
        <v>17</v>
      </c>
      <c r="BU813" s="148"/>
      <c r="BV813" s="148"/>
      <c r="BW813" s="148"/>
      <c r="BX813" s="169">
        <f t="shared" si="271"/>
        <v>17</v>
      </c>
    </row>
    <row r="814" spans="1:76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27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27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27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27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262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263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264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265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266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267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268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269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270"/>
        <v>17.25</v>
      </c>
      <c r="BT814" s="148">
        <v>18</v>
      </c>
      <c r="BU814" s="148"/>
      <c r="BV814" s="148"/>
      <c r="BW814" s="148"/>
      <c r="BX814" s="169">
        <f t="shared" si="271"/>
        <v>18</v>
      </c>
    </row>
    <row r="815" spans="1:76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27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27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27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27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262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263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264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265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266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267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268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269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270"/>
        <v>87.25</v>
      </c>
      <c r="BT815" s="148">
        <v>87</v>
      </c>
      <c r="BU815" s="148"/>
      <c r="BV815" s="148"/>
      <c r="BW815" s="148"/>
      <c r="BX815" s="169">
        <f t="shared" si="271"/>
        <v>87</v>
      </c>
    </row>
    <row r="816" spans="1:76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27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27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27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27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262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263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264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265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266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267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268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269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270"/>
        <v>90</v>
      </c>
      <c r="BT816" s="148">
        <v>90</v>
      </c>
      <c r="BU816" s="148"/>
      <c r="BV816" s="148"/>
      <c r="BW816" s="148"/>
      <c r="BX816" s="169">
        <f t="shared" si="271"/>
        <v>90</v>
      </c>
    </row>
    <row r="817" spans="1:76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27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27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27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27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262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263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264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265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266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267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268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269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270"/>
        <v>6.5</v>
      </c>
      <c r="BT817" s="148">
        <v>7.5</v>
      </c>
      <c r="BU817" s="148"/>
      <c r="BV817" s="148"/>
      <c r="BW817" s="148"/>
      <c r="BX817" s="169">
        <f t="shared" si="271"/>
        <v>7.5</v>
      </c>
    </row>
    <row r="818" spans="1:76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27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27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27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27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262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263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264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265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266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267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268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269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270"/>
        <v>12.655000000000001</v>
      </c>
      <c r="BT818" s="148">
        <v>11.66</v>
      </c>
      <c r="BU818" s="148"/>
      <c r="BV818" s="148"/>
      <c r="BW818" s="148"/>
      <c r="BX818" s="169">
        <f t="shared" si="271"/>
        <v>11.66</v>
      </c>
    </row>
    <row r="819" spans="1:76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27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27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27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27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262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263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264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265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266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267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268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269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270"/>
        <v>10.5</v>
      </c>
      <c r="BT819" s="148">
        <v>10.5</v>
      </c>
      <c r="BU819" s="148"/>
      <c r="BV819" s="148"/>
      <c r="BW819" s="148"/>
      <c r="BX819" s="169">
        <f t="shared" si="271"/>
        <v>10.5</v>
      </c>
    </row>
    <row r="820" spans="1:76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27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27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27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27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262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263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264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265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266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267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268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269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270"/>
        <v>45</v>
      </c>
      <c r="BT820" s="148">
        <v>45</v>
      </c>
      <c r="BU820" s="148"/>
      <c r="BV820" s="148"/>
      <c r="BW820" s="148"/>
      <c r="BX820" s="169">
        <f t="shared" si="271"/>
        <v>45</v>
      </c>
    </row>
    <row r="821" spans="1:76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27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27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27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27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262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263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264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265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266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267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268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269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270"/>
        <v>40</v>
      </c>
      <c r="BT821" s="148">
        <v>40</v>
      </c>
      <c r="BU821" s="148"/>
      <c r="BV821" s="148"/>
      <c r="BW821" s="148"/>
      <c r="BX821" s="169">
        <f t="shared" si="271"/>
        <v>40</v>
      </c>
    </row>
    <row r="822" spans="1:76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27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27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27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27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262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263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264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265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266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267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268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269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270"/>
        <v>5.2</v>
      </c>
      <c r="BT822" s="148">
        <v>5.2</v>
      </c>
      <c r="BU822" s="148"/>
      <c r="BV822" s="148"/>
      <c r="BW822" s="148"/>
      <c r="BX822" s="169">
        <f t="shared" si="271"/>
        <v>5.2</v>
      </c>
    </row>
    <row r="823" spans="1:76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27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27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27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27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262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263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264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265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266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267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268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269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270"/>
        <v>4.0999999999999996</v>
      </c>
      <c r="BT823" s="148">
        <v>4</v>
      </c>
      <c r="BU823" s="148"/>
      <c r="BV823" s="148"/>
      <c r="BW823" s="148"/>
      <c r="BX823" s="169">
        <f t="shared" si="271"/>
        <v>4</v>
      </c>
    </row>
    <row r="824" spans="1:76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27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27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27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27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262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263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264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265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266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267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268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269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270"/>
        <v>3.3</v>
      </c>
      <c r="BT824" s="148">
        <v>3.3</v>
      </c>
      <c r="BU824" s="148"/>
      <c r="BV824" s="148"/>
      <c r="BW824" s="148"/>
      <c r="BX824" s="169">
        <f t="shared" si="271"/>
        <v>3.3</v>
      </c>
    </row>
    <row r="825" spans="1:76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27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27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27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27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262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263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264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265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266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267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268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269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270"/>
        <v>18</v>
      </c>
      <c r="BT825" s="148">
        <v>18</v>
      </c>
      <c r="BU825" s="148"/>
      <c r="BV825" s="148"/>
      <c r="BW825" s="148"/>
      <c r="BX825" s="169">
        <f t="shared" si="271"/>
        <v>18</v>
      </c>
    </row>
    <row r="826" spans="1:76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27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27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27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27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262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263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264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265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266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267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268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269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270"/>
        <v>20</v>
      </c>
      <c r="BT826" s="148">
        <v>20</v>
      </c>
      <c r="BU826" s="148"/>
      <c r="BV826" s="148"/>
      <c r="BW826" s="148"/>
      <c r="BX826" s="169">
        <f t="shared" si="271"/>
        <v>20</v>
      </c>
    </row>
    <row r="827" spans="1:76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27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27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27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27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262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263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264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265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266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267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268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269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270"/>
        <v>17</v>
      </c>
      <c r="BT827" s="148">
        <v>17</v>
      </c>
      <c r="BU827" s="148"/>
      <c r="BV827" s="148"/>
      <c r="BW827" s="148"/>
      <c r="BX827" s="169">
        <f t="shared" si="271"/>
        <v>17</v>
      </c>
    </row>
    <row r="828" spans="1:76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27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27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27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27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262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263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264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265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266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267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268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269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270"/>
        <v>5</v>
      </c>
      <c r="BT828" s="148">
        <v>5</v>
      </c>
      <c r="BU828" s="148"/>
      <c r="BV828" s="148"/>
      <c r="BW828" s="148"/>
      <c r="BX828" s="169">
        <f t="shared" si="271"/>
        <v>5</v>
      </c>
    </row>
    <row r="829" spans="1:76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27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27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27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27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262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263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264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265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266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267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268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269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270"/>
        <v>4</v>
      </c>
      <c r="BT829" s="148">
        <v>4</v>
      </c>
      <c r="BU829" s="148"/>
      <c r="BV829" s="148"/>
      <c r="BW829" s="148"/>
      <c r="BX829" s="169">
        <f t="shared" si="271"/>
        <v>4</v>
      </c>
    </row>
    <row r="830" spans="1:76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27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27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27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27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262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263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264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265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266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267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268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269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270"/>
        <v>48</v>
      </c>
      <c r="BT830" s="148">
        <v>48</v>
      </c>
      <c r="BU830" s="148"/>
      <c r="BV830" s="148"/>
      <c r="BW830" s="148"/>
      <c r="BX830" s="169">
        <f t="shared" si="271"/>
        <v>48</v>
      </c>
    </row>
    <row r="831" spans="1:76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27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27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27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27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262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263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264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265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266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267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268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269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270"/>
        <v>6.8</v>
      </c>
      <c r="BT831" s="148">
        <v>6.8</v>
      </c>
      <c r="BU831" s="148"/>
      <c r="BV831" s="148"/>
      <c r="BW831" s="148"/>
      <c r="BX831" s="169">
        <f t="shared" si="271"/>
        <v>6.8</v>
      </c>
    </row>
    <row r="832" spans="1:76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27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27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27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27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262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263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264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265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266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267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268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269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270"/>
        <v>10.4</v>
      </c>
      <c r="BT832" s="148">
        <v>10.4</v>
      </c>
      <c r="BU832" s="148"/>
      <c r="BV832" s="148"/>
      <c r="BW832" s="148"/>
      <c r="BX832" s="169">
        <f t="shared" si="271"/>
        <v>10.4</v>
      </c>
    </row>
    <row r="833" spans="1:76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27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27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27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27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262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263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264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265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266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267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268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269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270"/>
        <v>10.5</v>
      </c>
      <c r="BT833" s="148">
        <v>10.5</v>
      </c>
      <c r="BU833" s="148"/>
      <c r="BV833" s="148"/>
      <c r="BW833" s="148"/>
      <c r="BX833" s="169">
        <f t="shared" si="271"/>
        <v>10.5</v>
      </c>
    </row>
    <row r="834" spans="1:76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</row>
    <row r="835" spans="1:76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27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27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27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27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/>
      <c r="BV835" s="270"/>
      <c r="BW835" s="270"/>
      <c r="BX835" s="169">
        <f>AVERAGE(BT835:BW835)</f>
        <v>10.85</v>
      </c>
    </row>
    <row r="836" spans="1:76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27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27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27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27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/>
      <c r="BV836" s="148"/>
      <c r="BW836" s="148"/>
      <c r="BX836" s="169">
        <f>AVERAGE(BT836:BW836)</f>
        <v>10.95</v>
      </c>
    </row>
    <row r="837" spans="1:76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76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76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76" ht="18.75" customHeight="1" x14ac:dyDescent="0.3"/>
    <row r="841" spans="1:76" ht="18" x14ac:dyDescent="0.25">
      <c r="A841" s="292" t="s">
        <v>45</v>
      </c>
      <c r="B841" s="292"/>
      <c r="C841" s="359"/>
      <c r="D841" s="359"/>
      <c r="E841" s="359"/>
      <c r="F841" s="359"/>
      <c r="G841" s="359"/>
      <c r="H841" s="359"/>
      <c r="I841" s="359"/>
      <c r="J841" s="359"/>
      <c r="K841" s="359"/>
      <c r="L841" s="359"/>
      <c r="M841" s="359"/>
      <c r="N841" s="359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</row>
    <row r="842" spans="1:76" ht="18.75" customHeight="1" x14ac:dyDescent="0.3">
      <c r="A842" s="217"/>
      <c r="B842" s="197"/>
      <c r="C842" s="289" t="s">
        <v>43</v>
      </c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0"/>
      <c r="AI842" s="290"/>
      <c r="AJ842" s="290"/>
      <c r="AK842" s="290"/>
      <c r="AL842" s="290"/>
      <c r="AM842" s="290"/>
      <c r="AN842" s="290"/>
      <c r="AO842" s="290"/>
      <c r="AP842" s="290"/>
      <c r="AQ842" s="290"/>
      <c r="AR842" s="290"/>
      <c r="AS842" s="290"/>
      <c r="AT842" s="290"/>
      <c r="AU842" s="290"/>
      <c r="AV842" s="290"/>
      <c r="AW842" s="290"/>
      <c r="AX842" s="290"/>
      <c r="AY842" s="290"/>
      <c r="AZ842" s="290"/>
      <c r="BA842" s="290"/>
      <c r="BB842" s="290"/>
      <c r="BC842" s="290"/>
      <c r="BD842" s="290"/>
      <c r="BE842" s="290"/>
      <c r="BF842" s="290"/>
      <c r="BG842" s="290"/>
      <c r="BH842" s="290"/>
      <c r="BI842" s="290"/>
      <c r="BJ842" s="290"/>
      <c r="BK842" s="290"/>
      <c r="BL842" s="291"/>
      <c r="BM842" s="289"/>
      <c r="BN842" s="290"/>
      <c r="BO842" s="290"/>
      <c r="BP842" s="290"/>
      <c r="BQ842" s="290"/>
      <c r="BR842" s="290"/>
      <c r="BS842" s="290"/>
      <c r="BT842" s="290"/>
      <c r="BU842" s="290"/>
      <c r="BV842" s="290"/>
      <c r="BW842" s="290"/>
      <c r="BX842" s="290"/>
    </row>
    <row r="843" spans="1:76" ht="18.75" customHeight="1" x14ac:dyDescent="0.3">
      <c r="A843" s="218"/>
      <c r="B843" s="198"/>
      <c r="C843" s="279" t="s">
        <v>139</v>
      </c>
      <c r="D843" s="280"/>
      <c r="E843" s="280"/>
      <c r="F843" s="281"/>
      <c r="G843" s="274" t="s">
        <v>123</v>
      </c>
      <c r="H843" s="276" t="s">
        <v>139</v>
      </c>
      <c r="I843" s="277"/>
      <c r="J843" s="277"/>
      <c r="K843" s="278"/>
      <c r="L843" s="274" t="s">
        <v>123</v>
      </c>
      <c r="M843" s="276" t="s">
        <v>139</v>
      </c>
      <c r="N843" s="277"/>
      <c r="O843" s="277"/>
      <c r="P843" s="278"/>
      <c r="Q843" s="274" t="s">
        <v>123</v>
      </c>
      <c r="R843" s="279" t="s">
        <v>139</v>
      </c>
      <c r="S843" s="280"/>
      <c r="T843" s="280"/>
      <c r="U843" s="280"/>
      <c r="V843" s="281"/>
      <c r="W843" s="274" t="s">
        <v>123</v>
      </c>
      <c r="X843" s="279" t="s">
        <v>139</v>
      </c>
      <c r="Y843" s="280"/>
      <c r="Z843" s="280"/>
      <c r="AA843" s="281"/>
      <c r="AB843" s="274" t="s">
        <v>123</v>
      </c>
      <c r="AC843" s="276" t="s">
        <v>139</v>
      </c>
      <c r="AD843" s="277"/>
      <c r="AE843" s="277"/>
      <c r="AF843" s="278"/>
      <c r="AG843" s="274" t="s">
        <v>123</v>
      </c>
      <c r="AH843" s="276" t="s">
        <v>139</v>
      </c>
      <c r="AI843" s="277"/>
      <c r="AJ843" s="277"/>
      <c r="AK843" s="277"/>
      <c r="AL843" s="278"/>
      <c r="AM843" s="274" t="s">
        <v>123</v>
      </c>
      <c r="AN843" s="276" t="s">
        <v>139</v>
      </c>
      <c r="AO843" s="277"/>
      <c r="AP843" s="277"/>
      <c r="AQ843" s="278"/>
      <c r="AR843" s="274" t="s">
        <v>123</v>
      </c>
      <c r="AS843" s="276" t="s">
        <v>139</v>
      </c>
      <c r="AT843" s="277"/>
      <c r="AU843" s="277"/>
      <c r="AV843" s="277"/>
      <c r="AW843" s="253"/>
      <c r="AX843" s="274" t="s">
        <v>123</v>
      </c>
      <c r="AY843" s="276" t="s">
        <v>139</v>
      </c>
      <c r="AZ843" s="277"/>
      <c r="BA843" s="277"/>
      <c r="BB843" s="278"/>
      <c r="BC843" s="274" t="s">
        <v>123</v>
      </c>
      <c r="BD843" s="282" t="s">
        <v>139</v>
      </c>
      <c r="BE843" s="283"/>
      <c r="BF843" s="283"/>
      <c r="BG843" s="283"/>
      <c r="BH843" s="274" t="s">
        <v>123</v>
      </c>
      <c r="BI843" s="282" t="s">
        <v>139</v>
      </c>
      <c r="BJ843" s="283"/>
      <c r="BK843" s="283"/>
      <c r="BL843" s="283"/>
      <c r="BM843" s="283"/>
      <c r="BN843" s="274" t="s">
        <v>123</v>
      </c>
      <c r="BO843" s="282" t="s">
        <v>316</v>
      </c>
      <c r="BP843" s="283"/>
      <c r="BQ843" s="283"/>
      <c r="BR843" s="283"/>
      <c r="BS843" s="274" t="s">
        <v>123</v>
      </c>
      <c r="BT843" s="282" t="s">
        <v>316</v>
      </c>
      <c r="BU843" s="283"/>
      <c r="BV843" s="283"/>
      <c r="BW843" s="283"/>
      <c r="BX843" s="274" t="s">
        <v>123</v>
      </c>
    </row>
    <row r="844" spans="1:76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75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75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75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75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75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5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5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75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75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75"/>
    </row>
    <row r="845" spans="1:76" ht="18" customHeight="1" x14ac:dyDescent="0.25">
      <c r="A845" s="287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276">AVERAGE(X845:AA845)</f>
        <v>6</v>
      </c>
      <c r="AC845" s="144"/>
      <c r="AD845" s="144"/>
      <c r="AE845" s="135"/>
      <c r="AF845" s="135"/>
      <c r="AG845" s="238" t="e">
        <f t="shared" ref="AG845:AG875" si="27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278">AVERAGE(AH845:AL845)</f>
        <v>#DIV/0!</v>
      </c>
      <c r="AN845" s="144"/>
      <c r="AO845" s="144"/>
      <c r="AP845" s="135"/>
      <c r="AQ845" s="135"/>
      <c r="AR845" s="238" t="e">
        <f t="shared" ref="AR845:AR875" si="27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280">AVERAGE(AS845:AV845)</f>
        <v>#DIV/0!</v>
      </c>
      <c r="AY845" s="144"/>
      <c r="AZ845" s="144"/>
      <c r="BA845" s="135"/>
      <c r="BB845" s="135"/>
      <c r="BC845" s="238" t="e">
        <f t="shared" ref="BC845:BC875" si="281">AVERAGE(AY845:BB845)</f>
        <v>#DIV/0!</v>
      </c>
      <c r="BD845" s="144"/>
      <c r="BE845" s="144"/>
      <c r="BF845" s="135"/>
      <c r="BG845" s="135"/>
      <c r="BH845" s="238" t="e">
        <f t="shared" ref="BH845:BH875" si="282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283">AVERAGE(BI845:BM845)</f>
        <v>#DIV/0!</v>
      </c>
      <c r="BO845" s="144"/>
      <c r="BP845" s="144"/>
      <c r="BQ845" s="135"/>
      <c r="BR845" s="135"/>
      <c r="BS845" s="238" t="e">
        <f t="shared" ref="BS845:BS875" si="284">AVERAGE(BO845:BR845)</f>
        <v>#DIV/0!</v>
      </c>
      <c r="BT845" s="144"/>
      <c r="BU845" s="144"/>
      <c r="BV845" s="135"/>
      <c r="BW845" s="135"/>
      <c r="BX845" s="238" t="e">
        <f t="shared" ref="BX845:BX875" si="285">AVERAGE(BT845:BW845)</f>
        <v>#DIV/0!</v>
      </c>
    </row>
    <row r="846" spans="1:76" ht="18" customHeight="1" x14ac:dyDescent="0.25">
      <c r="A846" s="288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286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27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27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27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27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28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28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282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283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284"/>
        <v>5.55</v>
      </c>
      <c r="BT846" s="148">
        <v>5.7</v>
      </c>
      <c r="BU846" s="148"/>
      <c r="BV846" s="148"/>
      <c r="BW846" s="148"/>
      <c r="BX846" s="169">
        <f t="shared" si="285"/>
        <v>5.7</v>
      </c>
    </row>
    <row r="847" spans="1:76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287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288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289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286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27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27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27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27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28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28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282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283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284"/>
        <v>4.75</v>
      </c>
      <c r="BT847" s="148">
        <v>5</v>
      </c>
      <c r="BU847" s="148"/>
      <c r="BV847" s="148"/>
      <c r="BW847" s="148"/>
      <c r="BX847" s="169">
        <f t="shared" si="285"/>
        <v>5</v>
      </c>
    </row>
    <row r="848" spans="1:76" ht="18" customHeight="1" x14ac:dyDescent="0.25">
      <c r="A848" s="287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286"/>
        <v>2</v>
      </c>
      <c r="X848" s="135"/>
      <c r="Y848" s="135"/>
      <c r="Z848" s="135"/>
      <c r="AA848" s="135"/>
      <c r="AB848" s="238" t="e">
        <f t="shared" si="276"/>
        <v>#DIV/0!</v>
      </c>
      <c r="AC848" s="135"/>
      <c r="AD848" s="135"/>
      <c r="AE848" s="135"/>
      <c r="AF848" s="135"/>
      <c r="AG848" s="238" t="e">
        <f t="shared" si="277"/>
        <v>#DIV/0!</v>
      </c>
      <c r="AH848" s="135"/>
      <c r="AI848" s="135"/>
      <c r="AJ848" s="135"/>
      <c r="AK848" s="135"/>
      <c r="AL848" s="135"/>
      <c r="AM848" s="238" t="e">
        <f t="shared" si="278"/>
        <v>#DIV/0!</v>
      </c>
      <c r="AN848" s="135"/>
      <c r="AO848" s="135"/>
      <c r="AP848" s="135"/>
      <c r="AQ848" s="135"/>
      <c r="AR848" s="238" t="e">
        <f t="shared" si="279"/>
        <v>#DIV/0!</v>
      </c>
      <c r="AS848" s="135"/>
      <c r="AT848" s="135"/>
      <c r="AU848" s="135"/>
      <c r="AV848" s="135"/>
      <c r="AW848" s="135"/>
      <c r="AX848" s="238" t="e">
        <f t="shared" si="280"/>
        <v>#DIV/0!</v>
      </c>
      <c r="AY848" s="135"/>
      <c r="AZ848" s="135"/>
      <c r="BA848" s="135"/>
      <c r="BB848" s="135"/>
      <c r="BC848" s="238" t="e">
        <f t="shared" si="281"/>
        <v>#DIV/0!</v>
      </c>
      <c r="BD848" s="135"/>
      <c r="BE848" s="135"/>
      <c r="BF848" s="135"/>
      <c r="BG848" s="135"/>
      <c r="BH848" s="238" t="e">
        <f t="shared" si="282"/>
        <v>#DIV/0!</v>
      </c>
      <c r="BI848" s="135"/>
      <c r="BJ848" s="135"/>
      <c r="BK848" s="135"/>
      <c r="BL848" s="135"/>
      <c r="BM848" s="135"/>
      <c r="BN848" s="238" t="e">
        <f t="shared" si="283"/>
        <v>#DIV/0!</v>
      </c>
      <c r="BO848" s="135"/>
      <c r="BP848" s="135"/>
      <c r="BQ848" s="135"/>
      <c r="BR848" s="135"/>
      <c r="BS848" s="238" t="e">
        <f t="shared" si="284"/>
        <v>#DIV/0!</v>
      </c>
      <c r="BT848" s="135"/>
      <c r="BU848" s="135"/>
      <c r="BV848" s="135"/>
      <c r="BW848" s="135"/>
      <c r="BX848" s="238" t="e">
        <f t="shared" si="285"/>
        <v>#DIV/0!</v>
      </c>
    </row>
    <row r="849" spans="1:76" ht="18" customHeight="1" x14ac:dyDescent="0.25">
      <c r="A849" s="288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287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288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289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286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27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27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27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27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28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28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282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283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284"/>
        <v>3.2750000000000004</v>
      </c>
      <c r="BT849" s="148">
        <v>3.3</v>
      </c>
      <c r="BU849" s="148"/>
      <c r="BV849" s="148"/>
      <c r="BW849" s="148"/>
      <c r="BX849" s="169">
        <f t="shared" si="285"/>
        <v>3.3</v>
      </c>
    </row>
    <row r="850" spans="1:76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287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288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289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286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27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27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27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27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28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28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282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283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284"/>
        <v>3.625</v>
      </c>
      <c r="BT850" s="148">
        <v>4</v>
      </c>
      <c r="BU850" s="148"/>
      <c r="BV850" s="148"/>
      <c r="BW850" s="148"/>
      <c r="BX850" s="169">
        <f t="shared" si="285"/>
        <v>4</v>
      </c>
    </row>
    <row r="851" spans="1:76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287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288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289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286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27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27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27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27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28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28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282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283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284"/>
        <v>22</v>
      </c>
      <c r="BT851" s="148">
        <v>22</v>
      </c>
      <c r="BU851" s="148"/>
      <c r="BV851" s="148"/>
      <c r="BW851" s="148"/>
      <c r="BX851" s="169">
        <f t="shared" si="285"/>
        <v>22</v>
      </c>
    </row>
    <row r="852" spans="1:76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287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288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289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286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27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27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27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27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28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28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282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283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284"/>
        <v>20</v>
      </c>
      <c r="BT852" s="148">
        <v>20</v>
      </c>
      <c r="BU852" s="148"/>
      <c r="BV852" s="148"/>
      <c r="BW852" s="148"/>
      <c r="BX852" s="169">
        <f t="shared" si="285"/>
        <v>20</v>
      </c>
    </row>
    <row r="853" spans="1:76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287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288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289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286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27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27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27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27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28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28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282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283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284"/>
        <v>8</v>
      </c>
      <c r="BT853" s="148">
        <v>8</v>
      </c>
      <c r="BU853" s="148"/>
      <c r="BV853" s="148"/>
      <c r="BW853" s="148"/>
      <c r="BX853" s="169">
        <f t="shared" si="285"/>
        <v>8</v>
      </c>
    </row>
    <row r="854" spans="1:76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287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288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289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286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27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27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27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27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28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28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282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283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284"/>
        <v>15</v>
      </c>
      <c r="BT854" s="148">
        <v>15</v>
      </c>
      <c r="BU854" s="148"/>
      <c r="BV854" s="148"/>
      <c r="BW854" s="148"/>
      <c r="BX854" s="169">
        <f t="shared" si="285"/>
        <v>15</v>
      </c>
    </row>
    <row r="855" spans="1:76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287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288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289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286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27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27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27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27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28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28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282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283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284"/>
        <v>16.2</v>
      </c>
      <c r="BT855" s="148">
        <v>16.2</v>
      </c>
      <c r="BU855" s="148"/>
      <c r="BV855" s="148"/>
      <c r="BW855" s="148"/>
      <c r="BX855" s="169">
        <f t="shared" si="285"/>
        <v>16.2</v>
      </c>
    </row>
    <row r="856" spans="1:76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287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288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289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286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27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27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27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27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28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28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282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283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284"/>
        <v>18</v>
      </c>
      <c r="BT856" s="148">
        <v>18</v>
      </c>
      <c r="BU856" s="148"/>
      <c r="BV856" s="148"/>
      <c r="BW856" s="148"/>
      <c r="BX856" s="169">
        <f t="shared" si="285"/>
        <v>18</v>
      </c>
    </row>
    <row r="857" spans="1:76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287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288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289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286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27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27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27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27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28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28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282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283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284"/>
        <v>90</v>
      </c>
      <c r="BT857" s="148">
        <v>90</v>
      </c>
      <c r="BU857" s="148"/>
      <c r="BV857" s="148"/>
      <c r="BW857" s="148"/>
      <c r="BX857" s="169">
        <f t="shared" si="285"/>
        <v>90</v>
      </c>
    </row>
    <row r="858" spans="1:76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287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288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289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286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27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27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27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27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28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28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282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283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284"/>
        <v>95</v>
      </c>
      <c r="BT858" s="148">
        <v>95</v>
      </c>
      <c r="BU858" s="148"/>
      <c r="BV858" s="148"/>
      <c r="BW858" s="148"/>
      <c r="BX858" s="169">
        <f t="shared" si="285"/>
        <v>95</v>
      </c>
    </row>
    <row r="859" spans="1:76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287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288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289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286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27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27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27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27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28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28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282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283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284"/>
        <v>5.75</v>
      </c>
      <c r="BT859" s="148">
        <v>6</v>
      </c>
      <c r="BU859" s="148"/>
      <c r="BV859" s="148"/>
      <c r="BW859" s="148"/>
      <c r="BX859" s="169">
        <f t="shared" si="285"/>
        <v>6</v>
      </c>
    </row>
    <row r="860" spans="1:76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287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288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289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286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27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27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27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27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28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28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282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283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284"/>
        <v>14</v>
      </c>
      <c r="BT860" s="148">
        <v>14</v>
      </c>
      <c r="BU860" s="148"/>
      <c r="BV860" s="148"/>
      <c r="BW860" s="148"/>
      <c r="BX860" s="169">
        <f t="shared" si="285"/>
        <v>14</v>
      </c>
    </row>
    <row r="861" spans="1:76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287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288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289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286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27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27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27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27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28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28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282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283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284"/>
        <v>10.75</v>
      </c>
      <c r="BT861" s="148">
        <v>10.5</v>
      </c>
      <c r="BU861" s="148"/>
      <c r="BV861" s="148"/>
      <c r="BW861" s="148"/>
      <c r="BX861" s="169">
        <f t="shared" si="285"/>
        <v>10.5</v>
      </c>
    </row>
    <row r="862" spans="1:76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287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288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289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286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27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27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27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27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28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28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282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283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284"/>
        <v>28</v>
      </c>
      <c r="BT862" s="148">
        <v>28</v>
      </c>
      <c r="BU862" s="148"/>
      <c r="BV862" s="148"/>
      <c r="BW862" s="148"/>
      <c r="BX862" s="169">
        <f t="shared" si="285"/>
        <v>28</v>
      </c>
    </row>
    <row r="863" spans="1:76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287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288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289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286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27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27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27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27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28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28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282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283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284"/>
        <v>30</v>
      </c>
      <c r="BT863" s="148">
        <v>30</v>
      </c>
      <c r="BU863" s="148"/>
      <c r="BV863" s="148"/>
      <c r="BW863" s="148"/>
      <c r="BX863" s="169">
        <f t="shared" si="285"/>
        <v>30</v>
      </c>
    </row>
    <row r="864" spans="1:76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287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288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289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286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27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27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27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27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28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28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282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283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284"/>
        <v>5</v>
      </c>
      <c r="BT864" s="148">
        <v>5</v>
      </c>
      <c r="BU864" s="148"/>
      <c r="BV864" s="148"/>
      <c r="BW864" s="148"/>
      <c r="BX864" s="169">
        <f t="shared" si="285"/>
        <v>5</v>
      </c>
    </row>
    <row r="865" spans="1:76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287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288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289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286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27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27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27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27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28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28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282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283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284"/>
        <v>4.7</v>
      </c>
      <c r="BT865" s="148">
        <v>4.7</v>
      </c>
      <c r="BU865" s="148"/>
      <c r="BV865" s="148"/>
      <c r="BW865" s="148"/>
      <c r="BX865" s="169">
        <f t="shared" si="285"/>
        <v>4.7</v>
      </c>
    </row>
    <row r="866" spans="1:76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287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288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289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286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27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27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27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27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28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28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282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283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284"/>
        <v>3.5</v>
      </c>
      <c r="BT866" s="148">
        <v>3.5</v>
      </c>
      <c r="BU866" s="148"/>
      <c r="BV866" s="148"/>
      <c r="BW866" s="148"/>
      <c r="BX866" s="169">
        <f t="shared" si="285"/>
        <v>3.5</v>
      </c>
    </row>
    <row r="867" spans="1:76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287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288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289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286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27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27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27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27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28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28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282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283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284"/>
        <v>17</v>
      </c>
      <c r="BT867" s="148">
        <v>17</v>
      </c>
      <c r="BU867" s="148"/>
      <c r="BV867" s="148"/>
      <c r="BW867" s="148"/>
      <c r="BX867" s="169">
        <f t="shared" si="285"/>
        <v>17</v>
      </c>
    </row>
    <row r="868" spans="1:76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287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288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289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286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27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27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27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27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28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28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282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283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284"/>
        <v>18</v>
      </c>
      <c r="BT868" s="148">
        <v>18</v>
      </c>
      <c r="BU868" s="148"/>
      <c r="BV868" s="148"/>
      <c r="BW868" s="148"/>
      <c r="BX868" s="169">
        <f t="shared" si="285"/>
        <v>18</v>
      </c>
    </row>
    <row r="869" spans="1:76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287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288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289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286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27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27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27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27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28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28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282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283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284"/>
        <v>17</v>
      </c>
      <c r="BT869" s="148">
        <v>17</v>
      </c>
      <c r="BU869" s="148"/>
      <c r="BV869" s="148"/>
      <c r="BW869" s="148"/>
      <c r="BX869" s="169">
        <f t="shared" si="285"/>
        <v>17</v>
      </c>
    </row>
    <row r="870" spans="1:76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287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288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289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286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27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27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27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27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28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28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282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283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284"/>
        <v>3.5</v>
      </c>
      <c r="BT870" s="148">
        <v>3.5</v>
      </c>
      <c r="BU870" s="148"/>
      <c r="BV870" s="148"/>
      <c r="BW870" s="148"/>
      <c r="BX870" s="169">
        <f t="shared" si="285"/>
        <v>3.5</v>
      </c>
    </row>
    <row r="871" spans="1:76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287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288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289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286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27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27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27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27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28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28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282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283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284"/>
        <v>2</v>
      </c>
      <c r="BT871" s="148">
        <v>2</v>
      </c>
      <c r="BU871" s="148"/>
      <c r="BV871" s="148"/>
      <c r="BW871" s="148"/>
      <c r="BX871" s="169">
        <f t="shared" si="285"/>
        <v>2</v>
      </c>
    </row>
    <row r="872" spans="1:76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287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288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289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286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27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27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27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27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28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28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282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283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284"/>
        <v>40</v>
      </c>
      <c r="BT872" s="148">
        <v>40</v>
      </c>
      <c r="BU872" s="148"/>
      <c r="BV872" s="148"/>
      <c r="BW872" s="148"/>
      <c r="BX872" s="169">
        <f t="shared" si="285"/>
        <v>40</v>
      </c>
    </row>
    <row r="873" spans="1:76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287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288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289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286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27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27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27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27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28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28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282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283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284"/>
        <v>7</v>
      </c>
      <c r="BT873" s="148">
        <v>7</v>
      </c>
      <c r="BU873" s="148"/>
      <c r="BV873" s="148"/>
      <c r="BW873" s="148"/>
      <c r="BX873" s="169">
        <f t="shared" si="285"/>
        <v>7</v>
      </c>
    </row>
    <row r="874" spans="1:76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287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288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289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286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27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27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27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27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28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28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282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283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284"/>
        <v>10.25</v>
      </c>
      <c r="BT874" s="148">
        <v>10.199999999999999</v>
      </c>
      <c r="BU874" s="148"/>
      <c r="BV874" s="148"/>
      <c r="BW874" s="148"/>
      <c r="BX874" s="169">
        <f t="shared" si="285"/>
        <v>10.199999999999999</v>
      </c>
    </row>
    <row r="875" spans="1:76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287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288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289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286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27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27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27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27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28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28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282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283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284"/>
        <v>11</v>
      </c>
      <c r="BT875" s="148">
        <v>11</v>
      </c>
      <c r="BU875" s="148"/>
      <c r="BV875" s="148"/>
      <c r="BW875" s="148"/>
      <c r="BX875" s="169">
        <f t="shared" si="285"/>
        <v>11</v>
      </c>
    </row>
    <row r="876" spans="1:76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</row>
    <row r="877" spans="1:76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287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288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289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286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/>
      <c r="BV877" s="270"/>
      <c r="BW877" s="270"/>
      <c r="BX877" s="169">
        <f>AVERAGE(BT877:BW877)</f>
        <v>10.85</v>
      </c>
    </row>
    <row r="878" spans="1:76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287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288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289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286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/>
      <c r="BV878" s="148"/>
      <c r="BW878" s="148"/>
      <c r="BX878" s="169">
        <f>AVERAGE(BT878:BW878)</f>
        <v>10.95</v>
      </c>
    </row>
    <row r="879" spans="1:76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76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76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76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76" ht="18" x14ac:dyDescent="0.25">
      <c r="A883" s="292" t="s">
        <v>45</v>
      </c>
      <c r="B883" s="292"/>
      <c r="C883" s="359"/>
      <c r="D883" s="359"/>
      <c r="E883" s="359"/>
      <c r="F883" s="359"/>
      <c r="G883" s="359"/>
      <c r="H883" s="359"/>
      <c r="I883" s="359"/>
      <c r="J883" s="359"/>
      <c r="K883" s="359"/>
      <c r="L883" s="359"/>
      <c r="M883" s="359"/>
      <c r="N883" s="359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</row>
    <row r="884" spans="1:76" ht="18.75" customHeight="1" x14ac:dyDescent="0.3">
      <c r="A884" s="217"/>
      <c r="B884" s="197"/>
      <c r="C884" s="289" t="s">
        <v>157</v>
      </c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0"/>
      <c r="AI884" s="290"/>
      <c r="AJ884" s="290"/>
      <c r="AK884" s="290"/>
      <c r="AL884" s="290"/>
      <c r="AM884" s="290"/>
      <c r="AN884" s="290"/>
      <c r="AO884" s="290"/>
      <c r="AP884" s="290"/>
      <c r="AQ884" s="290"/>
      <c r="AR884" s="290"/>
      <c r="AS884" s="290"/>
      <c r="AT884" s="290"/>
      <c r="AU884" s="290"/>
      <c r="AV884" s="290"/>
      <c r="AW884" s="290"/>
      <c r="AX884" s="290"/>
      <c r="AY884" s="290"/>
      <c r="AZ884" s="290"/>
      <c r="BA884" s="290"/>
      <c r="BB884" s="290"/>
      <c r="BC884" s="290"/>
      <c r="BD884" s="290"/>
      <c r="BE884" s="290"/>
      <c r="BF884" s="290"/>
      <c r="BG884" s="290"/>
      <c r="BH884" s="290"/>
      <c r="BI884" s="290"/>
      <c r="BJ884" s="290"/>
      <c r="BK884" s="290"/>
      <c r="BL884" s="291"/>
      <c r="BM884" s="289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0"/>
    </row>
    <row r="885" spans="1:76" ht="18.75" customHeight="1" x14ac:dyDescent="0.3">
      <c r="A885" s="218"/>
      <c r="B885" s="198"/>
      <c r="C885" s="279" t="s">
        <v>139</v>
      </c>
      <c r="D885" s="280"/>
      <c r="E885" s="280"/>
      <c r="F885" s="281"/>
      <c r="G885" s="274" t="s">
        <v>123</v>
      </c>
      <c r="H885" s="276" t="s">
        <v>139</v>
      </c>
      <c r="I885" s="277"/>
      <c r="J885" s="277"/>
      <c r="K885" s="278"/>
      <c r="L885" s="274" t="s">
        <v>123</v>
      </c>
      <c r="M885" s="276" t="s">
        <v>139</v>
      </c>
      <c r="N885" s="277"/>
      <c r="O885" s="277"/>
      <c r="P885" s="278"/>
      <c r="Q885" s="274" t="s">
        <v>123</v>
      </c>
      <c r="R885" s="279" t="s">
        <v>139</v>
      </c>
      <c r="S885" s="280"/>
      <c r="T885" s="280"/>
      <c r="U885" s="280"/>
      <c r="V885" s="281"/>
      <c r="W885" s="274" t="s">
        <v>123</v>
      </c>
      <c r="X885" s="279" t="s">
        <v>139</v>
      </c>
      <c r="Y885" s="280"/>
      <c r="Z885" s="280"/>
      <c r="AA885" s="281"/>
      <c r="AB885" s="274" t="s">
        <v>123</v>
      </c>
      <c r="AC885" s="276" t="s">
        <v>139</v>
      </c>
      <c r="AD885" s="277"/>
      <c r="AE885" s="277"/>
      <c r="AF885" s="278"/>
      <c r="AG885" s="274" t="s">
        <v>123</v>
      </c>
      <c r="AH885" s="276" t="s">
        <v>139</v>
      </c>
      <c r="AI885" s="277"/>
      <c r="AJ885" s="277"/>
      <c r="AK885" s="277"/>
      <c r="AL885" s="278"/>
      <c r="AM885" s="274" t="s">
        <v>123</v>
      </c>
      <c r="AN885" s="276" t="s">
        <v>139</v>
      </c>
      <c r="AO885" s="277"/>
      <c r="AP885" s="277"/>
      <c r="AQ885" s="278"/>
      <c r="AR885" s="274" t="s">
        <v>123</v>
      </c>
      <c r="AS885" s="276" t="s">
        <v>139</v>
      </c>
      <c r="AT885" s="277"/>
      <c r="AU885" s="277"/>
      <c r="AV885" s="277"/>
      <c r="AW885" s="253"/>
      <c r="AX885" s="274" t="s">
        <v>123</v>
      </c>
      <c r="AY885" s="276" t="s">
        <v>139</v>
      </c>
      <c r="AZ885" s="277"/>
      <c r="BA885" s="277"/>
      <c r="BB885" s="278"/>
      <c r="BC885" s="274" t="s">
        <v>123</v>
      </c>
      <c r="BD885" s="282" t="s">
        <v>139</v>
      </c>
      <c r="BE885" s="283"/>
      <c r="BF885" s="283"/>
      <c r="BG885" s="283"/>
      <c r="BH885" s="274" t="s">
        <v>123</v>
      </c>
      <c r="BI885" s="282" t="s">
        <v>139</v>
      </c>
      <c r="BJ885" s="283"/>
      <c r="BK885" s="283"/>
      <c r="BL885" s="283"/>
      <c r="BM885" s="283"/>
      <c r="BN885" s="274" t="s">
        <v>123</v>
      </c>
      <c r="BO885" s="282" t="s">
        <v>316</v>
      </c>
      <c r="BP885" s="283"/>
      <c r="BQ885" s="283"/>
      <c r="BR885" s="283"/>
      <c r="BS885" s="274" t="s">
        <v>123</v>
      </c>
      <c r="BT885" s="282" t="s">
        <v>316</v>
      </c>
      <c r="BU885" s="283"/>
      <c r="BV885" s="283"/>
      <c r="BW885" s="283"/>
      <c r="BX885" s="274" t="s">
        <v>123</v>
      </c>
    </row>
    <row r="886" spans="1:76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75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75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75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75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75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5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5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75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75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75"/>
    </row>
    <row r="887" spans="1:76" ht="18" customHeight="1" x14ac:dyDescent="0.25">
      <c r="A887" s="287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</row>
    <row r="888" spans="1:76" ht="18" customHeight="1" x14ac:dyDescent="0.25">
      <c r="A888" s="288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290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291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292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293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294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295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296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297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298">AVERAGE(BO888:BR888)</f>
        <v>5.875</v>
      </c>
      <c r="BT888" s="148">
        <v>6</v>
      </c>
      <c r="BU888" s="148"/>
      <c r="BV888" s="148"/>
      <c r="BW888" s="148"/>
      <c r="BX888" s="169">
        <f t="shared" ref="BX888:BX917" si="299">AVERAGE(BT888:BW888)</f>
        <v>6</v>
      </c>
    </row>
    <row r="889" spans="1:76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290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291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292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293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294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295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296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297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298"/>
        <v>4</v>
      </c>
      <c r="BT889" s="148">
        <v>4</v>
      </c>
      <c r="BU889" s="148"/>
      <c r="BV889" s="148"/>
      <c r="BW889" s="148"/>
      <c r="BX889" s="169">
        <f t="shared" si="299"/>
        <v>4</v>
      </c>
    </row>
    <row r="890" spans="1:76" ht="18" customHeight="1" x14ac:dyDescent="0.25">
      <c r="A890" s="287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290"/>
        <v>#DIV/0!</v>
      </c>
      <c r="AC890" s="135"/>
      <c r="AD890" s="135"/>
      <c r="AE890" s="135"/>
      <c r="AF890" s="135"/>
      <c r="AG890" s="238" t="e">
        <f t="shared" si="291"/>
        <v>#DIV/0!</v>
      </c>
      <c r="AH890" s="135"/>
      <c r="AI890" s="135"/>
      <c r="AJ890" s="135"/>
      <c r="AK890" s="135"/>
      <c r="AL890" s="135"/>
      <c r="AM890" s="238" t="e">
        <f t="shared" si="292"/>
        <v>#DIV/0!</v>
      </c>
      <c r="AN890" s="135"/>
      <c r="AO890" s="135"/>
      <c r="AP890" s="135"/>
      <c r="AQ890" s="135"/>
      <c r="AR890" s="238" t="e">
        <f t="shared" si="293"/>
        <v>#DIV/0!</v>
      </c>
      <c r="AS890" s="135"/>
      <c r="AT890" s="135"/>
      <c r="AU890" s="135"/>
      <c r="AV890" s="135"/>
      <c r="AW890" s="135"/>
      <c r="AX890" s="238" t="e">
        <f t="shared" si="294"/>
        <v>#DIV/0!</v>
      </c>
      <c r="AY890" s="135"/>
      <c r="AZ890" s="135"/>
      <c r="BA890" s="135"/>
      <c r="BB890" s="135"/>
      <c r="BC890" s="238" t="e">
        <f t="shared" si="295"/>
        <v>#DIV/0!</v>
      </c>
      <c r="BD890" s="135"/>
      <c r="BE890" s="135"/>
      <c r="BF890" s="135"/>
      <c r="BG890" s="135"/>
      <c r="BH890" s="238" t="e">
        <f t="shared" si="296"/>
        <v>#DIV/0!</v>
      </c>
      <c r="BI890" s="135"/>
      <c r="BJ890" s="135"/>
      <c r="BK890" s="135"/>
      <c r="BL890" s="135"/>
      <c r="BM890" s="135"/>
      <c r="BN890" s="238" t="e">
        <f t="shared" si="297"/>
        <v>#DIV/0!</v>
      </c>
      <c r="BO890" s="135"/>
      <c r="BP890" s="135"/>
      <c r="BQ890" s="135"/>
      <c r="BR890" s="135"/>
      <c r="BS890" s="238" t="e">
        <f t="shared" si="298"/>
        <v>#DIV/0!</v>
      </c>
      <c r="BT890" s="135"/>
      <c r="BU890" s="135"/>
      <c r="BV890" s="135"/>
      <c r="BW890" s="135"/>
      <c r="BX890" s="238" t="e">
        <f t="shared" si="299"/>
        <v>#DIV/0!</v>
      </c>
    </row>
    <row r="891" spans="1:76" ht="18" customHeight="1" x14ac:dyDescent="0.25">
      <c r="A891" s="288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290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291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292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293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294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295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296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297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298"/>
        <v>4</v>
      </c>
      <c r="BT891" s="148">
        <v>4</v>
      </c>
      <c r="BU891" s="148"/>
      <c r="BV891" s="148"/>
      <c r="BW891" s="148"/>
      <c r="BX891" s="169">
        <f t="shared" si="299"/>
        <v>4</v>
      </c>
    </row>
    <row r="892" spans="1:76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290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291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292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293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294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295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296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297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298"/>
        <v>3.75</v>
      </c>
      <c r="BT892" s="148">
        <v>4</v>
      </c>
      <c r="BU892" s="148"/>
      <c r="BV892" s="148"/>
      <c r="BW892" s="148"/>
      <c r="BX892" s="169">
        <f t="shared" si="299"/>
        <v>4</v>
      </c>
    </row>
    <row r="893" spans="1:76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290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291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292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293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294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295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296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297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298"/>
        <v>23.75</v>
      </c>
      <c r="BT893" s="148">
        <v>20</v>
      </c>
      <c r="BU893" s="148"/>
      <c r="BV893" s="148"/>
      <c r="BW893" s="148"/>
      <c r="BX893" s="169">
        <f t="shared" si="299"/>
        <v>20</v>
      </c>
    </row>
    <row r="894" spans="1:76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290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291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292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293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294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295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296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297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298"/>
        <v>17.75</v>
      </c>
      <c r="BT894" s="148">
        <v>17</v>
      </c>
      <c r="BU894" s="148"/>
      <c r="BV894" s="148"/>
      <c r="BW894" s="148"/>
      <c r="BX894" s="169">
        <f t="shared" si="299"/>
        <v>17</v>
      </c>
    </row>
    <row r="895" spans="1:76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290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291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292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293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294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295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296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297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298"/>
        <v>6.25</v>
      </c>
      <c r="BT895" s="148">
        <v>7</v>
      </c>
      <c r="BU895" s="148"/>
      <c r="BV895" s="148"/>
      <c r="BW895" s="148"/>
      <c r="BX895" s="169">
        <f t="shared" si="299"/>
        <v>7</v>
      </c>
    </row>
    <row r="896" spans="1:76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290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291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292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293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294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295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296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297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298"/>
        <v>16</v>
      </c>
      <c r="BT896" s="148">
        <v>16</v>
      </c>
      <c r="BU896" s="148"/>
      <c r="BV896" s="148"/>
      <c r="BW896" s="148"/>
      <c r="BX896" s="169">
        <f t="shared" si="299"/>
        <v>16</v>
      </c>
    </row>
    <row r="897" spans="1:76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290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291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292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293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294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295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296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297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298"/>
        <v>16</v>
      </c>
      <c r="BT897" s="148">
        <v>16</v>
      </c>
      <c r="BU897" s="148"/>
      <c r="BV897" s="148"/>
      <c r="BW897" s="148"/>
      <c r="BX897" s="169">
        <f t="shared" si="299"/>
        <v>16</v>
      </c>
    </row>
    <row r="898" spans="1:76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290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291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292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293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294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295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296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297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298"/>
        <v>17</v>
      </c>
      <c r="BT898" s="148">
        <v>17</v>
      </c>
      <c r="BU898" s="148"/>
      <c r="BV898" s="148"/>
      <c r="BW898" s="148"/>
      <c r="BX898" s="169">
        <f t="shared" si="299"/>
        <v>17</v>
      </c>
    </row>
    <row r="899" spans="1:76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290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291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292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293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294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295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296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297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298"/>
        <v>85.25</v>
      </c>
      <c r="BT899" s="148">
        <v>85</v>
      </c>
      <c r="BU899" s="148"/>
      <c r="BV899" s="148"/>
      <c r="BW899" s="148"/>
      <c r="BX899" s="169">
        <f t="shared" si="299"/>
        <v>85</v>
      </c>
    </row>
    <row r="900" spans="1:76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290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291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292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293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294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295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296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297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298"/>
        <v>87.25</v>
      </c>
      <c r="BT900" s="148">
        <v>87</v>
      </c>
      <c r="BU900" s="148"/>
      <c r="BV900" s="148"/>
      <c r="BW900" s="148"/>
      <c r="BX900" s="169">
        <f t="shared" si="299"/>
        <v>87</v>
      </c>
    </row>
    <row r="901" spans="1:76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290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291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292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293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294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295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296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297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298"/>
        <v>5</v>
      </c>
      <c r="BT901" s="148">
        <v>5</v>
      </c>
      <c r="BU901" s="148"/>
      <c r="BV901" s="148"/>
      <c r="BW901" s="148"/>
      <c r="BX901" s="169">
        <f t="shared" si="299"/>
        <v>5</v>
      </c>
    </row>
    <row r="902" spans="1:76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290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291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292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293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294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295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296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297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298"/>
        <v>12.164999999999999</v>
      </c>
      <c r="BT902" s="148">
        <v>11.66</v>
      </c>
      <c r="BU902" s="148"/>
      <c r="BV902" s="148"/>
      <c r="BW902" s="148"/>
      <c r="BX902" s="169">
        <f t="shared" si="299"/>
        <v>11.66</v>
      </c>
    </row>
    <row r="903" spans="1:76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290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291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292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293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294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295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296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297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298"/>
        <v>10.875</v>
      </c>
      <c r="BT903" s="148">
        <v>10.5</v>
      </c>
      <c r="BU903" s="148"/>
      <c r="BV903" s="148"/>
      <c r="BW903" s="148"/>
      <c r="BX903" s="169">
        <f t="shared" si="299"/>
        <v>10.5</v>
      </c>
    </row>
    <row r="904" spans="1:76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290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291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292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293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294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295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296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297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298"/>
        <v>45</v>
      </c>
      <c r="BT904" s="148">
        <v>45</v>
      </c>
      <c r="BU904" s="148"/>
      <c r="BV904" s="148"/>
      <c r="BW904" s="148"/>
      <c r="BX904" s="169">
        <f t="shared" si="299"/>
        <v>45</v>
      </c>
    </row>
    <row r="905" spans="1:76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290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291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292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293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294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295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296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297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298"/>
        <v>45</v>
      </c>
      <c r="BT905" s="148">
        <v>45</v>
      </c>
      <c r="BU905" s="148"/>
      <c r="BV905" s="148"/>
      <c r="BW905" s="148"/>
      <c r="BX905" s="169">
        <f t="shared" si="299"/>
        <v>45</v>
      </c>
    </row>
    <row r="906" spans="1:76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290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291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292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293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294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295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296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297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298"/>
        <v>5.44</v>
      </c>
      <c r="BT906" s="148">
        <v>5.44</v>
      </c>
      <c r="BU906" s="148"/>
      <c r="BV906" s="148"/>
      <c r="BW906" s="148"/>
      <c r="BX906" s="169">
        <f t="shared" si="299"/>
        <v>5.44</v>
      </c>
    </row>
    <row r="907" spans="1:76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290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291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292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293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294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295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296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297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298"/>
        <v>4.2</v>
      </c>
      <c r="BT907" s="148">
        <v>4.2</v>
      </c>
      <c r="BU907" s="148"/>
      <c r="BV907" s="148"/>
      <c r="BW907" s="148"/>
      <c r="BX907" s="169">
        <f t="shared" si="299"/>
        <v>4.2</v>
      </c>
    </row>
    <row r="908" spans="1:76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290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291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292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293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294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295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296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297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298"/>
        <v>3.5</v>
      </c>
      <c r="BT908" s="148">
        <v>3.5</v>
      </c>
      <c r="BU908" s="148"/>
      <c r="BV908" s="148"/>
      <c r="BW908" s="148"/>
      <c r="BX908" s="169">
        <f t="shared" si="299"/>
        <v>3.5</v>
      </c>
    </row>
    <row r="909" spans="1:76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290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291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292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293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294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295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296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297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298"/>
        <v>18</v>
      </c>
      <c r="BT909" s="148">
        <v>18</v>
      </c>
      <c r="BU909" s="148"/>
      <c r="BV909" s="148"/>
      <c r="BW909" s="148"/>
      <c r="BX909" s="169">
        <f t="shared" si="299"/>
        <v>18</v>
      </c>
    </row>
    <row r="910" spans="1:76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290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291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292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293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294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295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296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297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298"/>
        <v>17</v>
      </c>
      <c r="BT910" s="148">
        <v>17</v>
      </c>
      <c r="BU910" s="148"/>
      <c r="BV910" s="148"/>
      <c r="BW910" s="148"/>
      <c r="BX910" s="169">
        <f t="shared" si="299"/>
        <v>17</v>
      </c>
    </row>
    <row r="911" spans="1:76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290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291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292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293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294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295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296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297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298"/>
        <v>17</v>
      </c>
      <c r="BT911" s="148">
        <v>17</v>
      </c>
      <c r="BU911" s="148"/>
      <c r="BV911" s="148"/>
      <c r="BW911" s="148"/>
      <c r="BX911" s="169">
        <f t="shared" si="299"/>
        <v>17</v>
      </c>
    </row>
    <row r="912" spans="1:76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290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291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292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293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294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295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296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297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298"/>
        <v>4.5</v>
      </c>
      <c r="BT912" s="148">
        <v>4.5</v>
      </c>
      <c r="BU912" s="148"/>
      <c r="BV912" s="148"/>
      <c r="BW912" s="148"/>
      <c r="BX912" s="169">
        <f t="shared" si="299"/>
        <v>4.5</v>
      </c>
    </row>
    <row r="913" spans="1:76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290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291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292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293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294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295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296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297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298"/>
        <v>3.5</v>
      </c>
      <c r="BT913" s="148">
        <v>3.5</v>
      </c>
      <c r="BU913" s="148"/>
      <c r="BV913" s="148"/>
      <c r="BW913" s="148"/>
      <c r="BX913" s="169">
        <f t="shared" si="299"/>
        <v>3.5</v>
      </c>
    </row>
    <row r="914" spans="1:76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290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291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292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293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294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295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296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297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298"/>
        <v>50</v>
      </c>
      <c r="BT914" s="148">
        <v>50</v>
      </c>
      <c r="BU914" s="148"/>
      <c r="BV914" s="148"/>
      <c r="BW914" s="148"/>
      <c r="BX914" s="169">
        <f t="shared" si="299"/>
        <v>50</v>
      </c>
    </row>
    <row r="915" spans="1:76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290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291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292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293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294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295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296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297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298"/>
        <v>7.1</v>
      </c>
      <c r="BT915" s="148">
        <v>7.1</v>
      </c>
      <c r="BU915" s="148"/>
      <c r="BV915" s="148"/>
      <c r="BW915" s="148"/>
      <c r="BX915" s="169">
        <f t="shared" si="299"/>
        <v>7.1</v>
      </c>
    </row>
    <row r="916" spans="1:76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290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291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292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293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294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295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296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297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298"/>
        <v>11</v>
      </c>
      <c r="BT916" s="148">
        <v>11</v>
      </c>
      <c r="BU916" s="148"/>
      <c r="BV916" s="148"/>
      <c r="BW916" s="148"/>
      <c r="BX916" s="169">
        <f t="shared" si="299"/>
        <v>11</v>
      </c>
    </row>
    <row r="917" spans="1:76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290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291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292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293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294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295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296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297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298"/>
        <v>11.45</v>
      </c>
      <c r="BT917" s="148">
        <v>11.3</v>
      </c>
      <c r="BU917" s="148"/>
      <c r="BV917" s="148"/>
      <c r="BW917" s="148"/>
      <c r="BX917" s="169">
        <f t="shared" si="299"/>
        <v>11.3</v>
      </c>
    </row>
    <row r="918" spans="1:76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</row>
    <row r="919" spans="1:76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/>
      <c r="BV919" s="270"/>
      <c r="BW919" s="270"/>
      <c r="BX919" s="169">
        <f>AVERAGE(BT919:BW919)</f>
        <v>10.85</v>
      </c>
    </row>
    <row r="920" spans="1:76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/>
      <c r="BV920" s="148"/>
      <c r="BW920" s="148"/>
      <c r="BX920" s="169">
        <f>AVERAGE(BT920:BW920)</f>
        <v>10.95</v>
      </c>
    </row>
    <row r="921" spans="1:76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76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76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76" ht="18" x14ac:dyDescent="0.25">
      <c r="A924" s="292" t="s">
        <v>45</v>
      </c>
      <c r="B924" s="292"/>
      <c r="C924" s="359"/>
      <c r="D924" s="359"/>
      <c r="E924" s="359"/>
      <c r="F924" s="359"/>
      <c r="G924" s="359"/>
      <c r="H924" s="359"/>
      <c r="I924" s="359"/>
      <c r="J924" s="359"/>
      <c r="K924" s="359"/>
      <c r="L924" s="359"/>
      <c r="M924" s="359"/>
      <c r="N924" s="359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</row>
    <row r="925" spans="1:76" ht="18.75" customHeight="1" x14ac:dyDescent="0.3">
      <c r="A925" s="217"/>
      <c r="B925" s="197"/>
      <c r="C925" s="289" t="s">
        <v>158</v>
      </c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0"/>
      <c r="AI925" s="290"/>
      <c r="AJ925" s="290"/>
      <c r="AK925" s="290"/>
      <c r="AL925" s="290"/>
      <c r="AM925" s="290"/>
      <c r="AN925" s="290"/>
      <c r="AO925" s="290"/>
      <c r="AP925" s="290"/>
      <c r="AQ925" s="290"/>
      <c r="AR925" s="290"/>
      <c r="AS925" s="290"/>
      <c r="AT925" s="290"/>
      <c r="AU925" s="290"/>
      <c r="AV925" s="290"/>
      <c r="AW925" s="290"/>
      <c r="AX925" s="290"/>
      <c r="AY925" s="290"/>
      <c r="AZ925" s="290"/>
      <c r="BA925" s="290"/>
      <c r="BB925" s="290"/>
      <c r="BC925" s="290"/>
      <c r="BD925" s="290"/>
      <c r="BE925" s="290"/>
      <c r="BF925" s="290"/>
      <c r="BG925" s="290"/>
      <c r="BH925" s="290"/>
      <c r="BI925" s="290"/>
      <c r="BJ925" s="290"/>
      <c r="BK925" s="290"/>
      <c r="BL925" s="291"/>
      <c r="BM925" s="289"/>
      <c r="BN925" s="290"/>
      <c r="BO925" s="290"/>
      <c r="BP925" s="290"/>
      <c r="BQ925" s="290"/>
      <c r="BR925" s="290"/>
      <c r="BS925" s="290"/>
      <c r="BT925" s="290"/>
      <c r="BU925" s="290"/>
      <c r="BV925" s="290"/>
      <c r="BW925" s="290"/>
      <c r="BX925" s="290"/>
    </row>
    <row r="926" spans="1:76" ht="18.75" customHeight="1" x14ac:dyDescent="0.3">
      <c r="A926" s="218"/>
      <c r="B926" s="198"/>
      <c r="C926" s="279" t="s">
        <v>139</v>
      </c>
      <c r="D926" s="280"/>
      <c r="E926" s="280"/>
      <c r="F926" s="281"/>
      <c r="G926" s="274" t="s">
        <v>123</v>
      </c>
      <c r="H926" s="276" t="s">
        <v>139</v>
      </c>
      <c r="I926" s="277"/>
      <c r="J926" s="277"/>
      <c r="K926" s="278"/>
      <c r="L926" s="274" t="s">
        <v>123</v>
      </c>
      <c r="M926" s="276" t="s">
        <v>139</v>
      </c>
      <c r="N926" s="277"/>
      <c r="O926" s="277"/>
      <c r="P926" s="278"/>
      <c r="Q926" s="274" t="s">
        <v>123</v>
      </c>
      <c r="R926" s="279" t="s">
        <v>139</v>
      </c>
      <c r="S926" s="280"/>
      <c r="T926" s="280"/>
      <c r="U926" s="280"/>
      <c r="V926" s="281"/>
      <c r="W926" s="274" t="s">
        <v>123</v>
      </c>
      <c r="X926" s="279" t="s">
        <v>139</v>
      </c>
      <c r="Y926" s="280"/>
      <c r="Z926" s="280"/>
      <c r="AA926" s="281"/>
      <c r="AB926" s="274" t="s">
        <v>123</v>
      </c>
      <c r="AC926" s="276" t="s">
        <v>139</v>
      </c>
      <c r="AD926" s="277"/>
      <c r="AE926" s="277"/>
      <c r="AF926" s="278"/>
      <c r="AG926" s="274" t="s">
        <v>123</v>
      </c>
      <c r="AH926" s="276" t="s">
        <v>139</v>
      </c>
      <c r="AI926" s="277"/>
      <c r="AJ926" s="277"/>
      <c r="AK926" s="277"/>
      <c r="AL926" s="278"/>
      <c r="AM926" s="274" t="s">
        <v>123</v>
      </c>
      <c r="AN926" s="276" t="s">
        <v>139</v>
      </c>
      <c r="AO926" s="277"/>
      <c r="AP926" s="277"/>
      <c r="AQ926" s="278"/>
      <c r="AR926" s="274" t="s">
        <v>123</v>
      </c>
      <c r="AS926" s="276" t="s">
        <v>139</v>
      </c>
      <c r="AT926" s="277"/>
      <c r="AU926" s="277"/>
      <c r="AV926" s="277"/>
      <c r="AW926" s="253"/>
      <c r="AX926" s="274" t="s">
        <v>123</v>
      </c>
      <c r="AY926" s="276" t="s">
        <v>139</v>
      </c>
      <c r="AZ926" s="277"/>
      <c r="BA926" s="277"/>
      <c r="BB926" s="278"/>
      <c r="BC926" s="274" t="s">
        <v>123</v>
      </c>
      <c r="BD926" s="282" t="s">
        <v>139</v>
      </c>
      <c r="BE926" s="283"/>
      <c r="BF926" s="283"/>
      <c r="BG926" s="283"/>
      <c r="BH926" s="274" t="s">
        <v>123</v>
      </c>
      <c r="BI926" s="282" t="s">
        <v>139</v>
      </c>
      <c r="BJ926" s="283"/>
      <c r="BK926" s="283"/>
      <c r="BL926" s="283"/>
      <c r="BM926" s="283"/>
      <c r="BN926" s="274" t="s">
        <v>123</v>
      </c>
      <c r="BO926" s="282" t="s">
        <v>316</v>
      </c>
      <c r="BP926" s="283"/>
      <c r="BQ926" s="283"/>
      <c r="BR926" s="283"/>
      <c r="BS926" s="274" t="s">
        <v>123</v>
      </c>
      <c r="BT926" s="282" t="s">
        <v>316</v>
      </c>
      <c r="BU926" s="283"/>
      <c r="BV926" s="283"/>
      <c r="BW926" s="283"/>
      <c r="BX926" s="274" t="s">
        <v>123</v>
      </c>
    </row>
    <row r="927" spans="1:76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75"/>
      <c r="H927" s="144" t="s">
        <v>156</v>
      </c>
      <c r="I927" s="144" t="s">
        <v>156</v>
      </c>
      <c r="J927" s="144" t="s">
        <v>156</v>
      </c>
      <c r="K927" s="144" t="s">
        <v>156</v>
      </c>
      <c r="L927" s="275"/>
      <c r="M927" s="144" t="s">
        <v>156</v>
      </c>
      <c r="N927" s="144" t="s">
        <v>156</v>
      </c>
      <c r="O927" s="144" t="s">
        <v>156</v>
      </c>
      <c r="P927" s="144" t="s">
        <v>156</v>
      </c>
      <c r="Q927" s="275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75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75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5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5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75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75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75"/>
    </row>
    <row r="928" spans="1:76" ht="18" customHeight="1" x14ac:dyDescent="0.25">
      <c r="A928" s="287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300">AVERAGE(X928:AA928)</f>
        <v>4.166666666666667</v>
      </c>
      <c r="AC928" s="144"/>
      <c r="AD928" s="135"/>
      <c r="AE928" s="135"/>
      <c r="AF928" s="135"/>
      <c r="AG928" s="238" t="e">
        <f t="shared" ref="AG928:AG961" si="301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302">AVERAGE(AH928:AL928)</f>
        <v>#DIV/0!</v>
      </c>
      <c r="AN928" s="144"/>
      <c r="AO928" s="135"/>
      <c r="AP928" s="135"/>
      <c r="AQ928" s="135"/>
      <c r="AR928" s="238" t="e">
        <f t="shared" ref="AR928:AR961" si="303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304">AVERAGE(AS928:AV928)</f>
        <v>#DIV/0!</v>
      </c>
      <c r="AY928" s="144"/>
      <c r="AZ928" s="135"/>
      <c r="BA928" s="135"/>
      <c r="BB928" s="135"/>
      <c r="BC928" s="238" t="e">
        <f t="shared" ref="BC928:BC961" si="305">AVERAGE(AY928:BB928)</f>
        <v>#DIV/0!</v>
      </c>
      <c r="BD928" s="144"/>
      <c r="BE928" s="135"/>
      <c r="BF928" s="135"/>
      <c r="BG928" s="135"/>
      <c r="BH928" s="238" t="e">
        <f t="shared" ref="BH928:BH961" si="306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307">AVERAGE(BI928:BM928)</f>
        <v>#DIV/0!</v>
      </c>
      <c r="BO928" s="144"/>
      <c r="BP928" s="135"/>
      <c r="BQ928" s="135"/>
      <c r="BR928" s="135"/>
      <c r="BS928" s="238" t="e">
        <f t="shared" ref="BS928:BS961" si="308">AVERAGE(BO928:BR928)</f>
        <v>#DIV/0!</v>
      </c>
      <c r="BT928" s="144"/>
      <c r="BU928" s="135"/>
      <c r="BV928" s="135"/>
      <c r="BW928" s="135"/>
      <c r="BX928" s="238" t="e">
        <f t="shared" ref="BX928:BX961" si="309">AVERAGE(BT928:BW928)</f>
        <v>#DIV/0!</v>
      </c>
    </row>
    <row r="929" spans="1:76" ht="18" customHeight="1" x14ac:dyDescent="0.25">
      <c r="A929" s="288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300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301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302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303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304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305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306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307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308"/>
        <v>5.2750000000000004</v>
      </c>
      <c r="BT929" s="148">
        <v>5.5</v>
      </c>
      <c r="BU929" s="148"/>
      <c r="BV929" s="148"/>
      <c r="BW929" s="148"/>
      <c r="BX929" s="169">
        <f t="shared" si="309"/>
        <v>5.5</v>
      </c>
    </row>
    <row r="930" spans="1:76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300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301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302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303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304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305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306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307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308"/>
        <v>4.5</v>
      </c>
      <c r="BT930" s="148">
        <v>6</v>
      </c>
      <c r="BU930" s="148"/>
      <c r="BV930" s="148"/>
      <c r="BW930" s="148"/>
      <c r="BX930" s="169">
        <f t="shared" si="309"/>
        <v>6</v>
      </c>
    </row>
    <row r="931" spans="1:76" ht="18" customHeight="1" x14ac:dyDescent="0.25">
      <c r="A931" s="287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300"/>
        <v>#DIV/0!</v>
      </c>
      <c r="AC931" s="135"/>
      <c r="AD931" s="135"/>
      <c r="AE931" s="135"/>
      <c r="AF931" s="135"/>
      <c r="AG931" s="238" t="e">
        <f t="shared" si="301"/>
        <v>#DIV/0!</v>
      </c>
      <c r="AH931" s="135"/>
      <c r="AI931" s="135"/>
      <c r="AJ931" s="135"/>
      <c r="AK931" s="135"/>
      <c r="AL931" s="135"/>
      <c r="AM931" s="238" t="e">
        <f t="shared" si="302"/>
        <v>#DIV/0!</v>
      </c>
      <c r="AN931" s="135"/>
      <c r="AO931" s="135"/>
      <c r="AP931" s="135"/>
      <c r="AQ931" s="135"/>
      <c r="AR931" s="238" t="e">
        <f t="shared" si="303"/>
        <v>#DIV/0!</v>
      </c>
      <c r="AS931" s="135"/>
      <c r="AT931" s="135"/>
      <c r="AU931" s="135"/>
      <c r="AV931" s="135"/>
      <c r="AW931" s="135"/>
      <c r="AX931" s="238" t="e">
        <f t="shared" si="304"/>
        <v>#DIV/0!</v>
      </c>
      <c r="AY931" s="135"/>
      <c r="AZ931" s="135"/>
      <c r="BA931" s="135"/>
      <c r="BB931" s="135"/>
      <c r="BC931" s="238" t="e">
        <f t="shared" si="305"/>
        <v>#DIV/0!</v>
      </c>
      <c r="BD931" s="135"/>
      <c r="BE931" s="135"/>
      <c r="BF931" s="135"/>
      <c r="BG931" s="135"/>
      <c r="BH931" s="238" t="e">
        <f t="shared" si="306"/>
        <v>#DIV/0!</v>
      </c>
      <c r="BI931" s="135"/>
      <c r="BJ931" s="135"/>
      <c r="BK931" s="135"/>
      <c r="BL931" s="135"/>
      <c r="BM931" s="135"/>
      <c r="BN931" s="238" t="e">
        <f t="shared" si="307"/>
        <v>#DIV/0!</v>
      </c>
      <c r="BO931" s="135"/>
      <c r="BP931" s="135"/>
      <c r="BQ931" s="135"/>
      <c r="BR931" s="135"/>
      <c r="BS931" s="238" t="e">
        <f t="shared" si="308"/>
        <v>#DIV/0!</v>
      </c>
      <c r="BT931" s="135"/>
      <c r="BU931" s="135"/>
      <c r="BV931" s="135"/>
      <c r="BW931" s="135"/>
      <c r="BX931" s="238" t="e">
        <f t="shared" si="309"/>
        <v>#DIV/0!</v>
      </c>
    </row>
    <row r="932" spans="1:76" ht="18" customHeight="1" x14ac:dyDescent="0.25">
      <c r="A932" s="288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300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301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302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303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304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305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306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307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308"/>
        <v>3.0750000000000002</v>
      </c>
      <c r="BT932" s="148">
        <v>3</v>
      </c>
      <c r="BU932" s="148"/>
      <c r="BV932" s="148"/>
      <c r="BW932" s="148"/>
      <c r="BX932" s="169">
        <f t="shared" si="309"/>
        <v>3</v>
      </c>
    </row>
    <row r="933" spans="1:76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300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301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302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303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304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305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306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307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308"/>
        <v>3.45</v>
      </c>
      <c r="BT933" s="148">
        <v>3.3</v>
      </c>
      <c r="BU933" s="148"/>
      <c r="BV933" s="148"/>
      <c r="BW933" s="148"/>
      <c r="BX933" s="169">
        <f t="shared" si="309"/>
        <v>3.3</v>
      </c>
    </row>
    <row r="934" spans="1:76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300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301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302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303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304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305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306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307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308"/>
        <v>22.5</v>
      </c>
      <c r="BT934" s="148">
        <v>20</v>
      </c>
      <c r="BU934" s="148"/>
      <c r="BV934" s="148"/>
      <c r="BW934" s="148"/>
      <c r="BX934" s="169">
        <f t="shared" si="309"/>
        <v>20</v>
      </c>
    </row>
    <row r="935" spans="1:76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300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301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302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303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304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305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306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307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308"/>
        <v>20</v>
      </c>
      <c r="BT935" s="148">
        <v>20</v>
      </c>
      <c r="BU935" s="148"/>
      <c r="BV935" s="148"/>
      <c r="BW935" s="148"/>
      <c r="BX935" s="169">
        <f t="shared" si="309"/>
        <v>20</v>
      </c>
    </row>
    <row r="936" spans="1:76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300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301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302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303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304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305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306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307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308"/>
        <v>10</v>
      </c>
      <c r="BT936" s="148">
        <v>10</v>
      </c>
      <c r="BU936" s="148"/>
      <c r="BV936" s="148"/>
      <c r="BW936" s="148"/>
      <c r="BX936" s="169">
        <f t="shared" si="309"/>
        <v>10</v>
      </c>
    </row>
    <row r="937" spans="1:76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300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301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302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303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304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305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306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307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308"/>
        <v>13</v>
      </c>
      <c r="BT937" s="148">
        <v>13</v>
      </c>
      <c r="BU937" s="148"/>
      <c r="BV937" s="148"/>
      <c r="BW937" s="148"/>
      <c r="BX937" s="169">
        <f t="shared" si="309"/>
        <v>13</v>
      </c>
    </row>
    <row r="938" spans="1:76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300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301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302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303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304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305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306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307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308"/>
        <v>15.5</v>
      </c>
      <c r="BT938" s="148">
        <v>17</v>
      </c>
      <c r="BU938" s="148"/>
      <c r="BV938" s="148"/>
      <c r="BW938" s="148"/>
      <c r="BX938" s="169">
        <f t="shared" si="309"/>
        <v>17</v>
      </c>
    </row>
    <row r="939" spans="1:76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300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301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302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303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304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305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306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307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308"/>
        <v>17.25</v>
      </c>
      <c r="BT939" s="148">
        <v>18</v>
      </c>
      <c r="BU939" s="148"/>
      <c r="BV939" s="148"/>
      <c r="BW939" s="148"/>
      <c r="BX939" s="169">
        <f t="shared" si="309"/>
        <v>18</v>
      </c>
    </row>
    <row r="940" spans="1:76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300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301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302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303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304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305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306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307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308"/>
        <v>80</v>
      </c>
      <c r="BT940" s="148">
        <v>80</v>
      </c>
      <c r="BU940" s="148"/>
      <c r="BV940" s="148"/>
      <c r="BW940" s="148"/>
      <c r="BX940" s="169">
        <f t="shared" si="309"/>
        <v>80</v>
      </c>
    </row>
    <row r="941" spans="1:76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300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301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302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303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304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305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306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307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308"/>
        <v>90</v>
      </c>
      <c r="BT941" s="148">
        <v>90</v>
      </c>
      <c r="BU941" s="148"/>
      <c r="BV941" s="148"/>
      <c r="BW941" s="148"/>
      <c r="BX941" s="169">
        <f t="shared" si="309"/>
        <v>90</v>
      </c>
    </row>
    <row r="942" spans="1:76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300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301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302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303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304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305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306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307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308"/>
        <v>5</v>
      </c>
      <c r="BT942" s="148">
        <v>5</v>
      </c>
      <c r="BU942" s="148"/>
      <c r="BV942" s="148"/>
      <c r="BW942" s="148"/>
      <c r="BX942" s="169">
        <f t="shared" si="309"/>
        <v>5</v>
      </c>
    </row>
    <row r="943" spans="1:76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300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301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302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303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304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305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306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307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308"/>
        <v>13</v>
      </c>
      <c r="BT943" s="148">
        <v>13</v>
      </c>
      <c r="BU943" s="148"/>
      <c r="BV943" s="148"/>
      <c r="BW943" s="148"/>
      <c r="BX943" s="169">
        <f t="shared" si="309"/>
        <v>13</v>
      </c>
    </row>
    <row r="944" spans="1:76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300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301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302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303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304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305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306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307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308"/>
        <v>11.875</v>
      </c>
      <c r="BT944" s="148">
        <v>11.5</v>
      </c>
      <c r="BU944" s="148"/>
      <c r="BV944" s="148"/>
      <c r="BW944" s="148"/>
      <c r="BX944" s="169">
        <f t="shared" si="309"/>
        <v>11.5</v>
      </c>
    </row>
    <row r="945" spans="1:76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300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301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302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303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304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305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306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307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308"/>
        <v>40</v>
      </c>
      <c r="BT945" s="148">
        <v>40</v>
      </c>
      <c r="BU945" s="148"/>
      <c r="BV945" s="148"/>
      <c r="BW945" s="148"/>
      <c r="BX945" s="169">
        <f t="shared" si="309"/>
        <v>40</v>
      </c>
    </row>
    <row r="946" spans="1:76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300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301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302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303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304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305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306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307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308"/>
        <v>40</v>
      </c>
      <c r="BT946" s="148">
        <v>40</v>
      </c>
      <c r="BU946" s="148"/>
      <c r="BV946" s="148"/>
      <c r="BW946" s="148"/>
      <c r="BX946" s="169">
        <f t="shared" si="309"/>
        <v>40</v>
      </c>
    </row>
    <row r="947" spans="1:76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300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301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302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303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304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305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306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307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308"/>
        <v>5.2</v>
      </c>
      <c r="BT947" s="148">
        <v>5.2</v>
      </c>
      <c r="BU947" s="148"/>
      <c r="BV947" s="148"/>
      <c r="BW947" s="148"/>
      <c r="BX947" s="169">
        <f t="shared" si="309"/>
        <v>5.2</v>
      </c>
    </row>
    <row r="948" spans="1:76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300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301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302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303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304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305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306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307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308"/>
        <v>4.8</v>
      </c>
      <c r="BT948" s="148">
        <v>4.8</v>
      </c>
      <c r="BU948" s="148"/>
      <c r="BV948" s="148"/>
      <c r="BW948" s="148"/>
      <c r="BX948" s="169">
        <f t="shared" si="309"/>
        <v>4.8</v>
      </c>
    </row>
    <row r="949" spans="1:76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300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301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302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303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304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305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306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307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308"/>
        <v>4</v>
      </c>
      <c r="BT949" s="148">
        <v>4</v>
      </c>
      <c r="BU949" s="148"/>
      <c r="BV949" s="148"/>
      <c r="BW949" s="148"/>
      <c r="BX949" s="169">
        <f t="shared" si="309"/>
        <v>4</v>
      </c>
    </row>
    <row r="950" spans="1:76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300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301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302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303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304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305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306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307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308"/>
        <v>20</v>
      </c>
      <c r="BT950" s="148">
        <v>20</v>
      </c>
      <c r="BU950" s="148"/>
      <c r="BV950" s="148"/>
      <c r="BW950" s="148"/>
      <c r="BX950" s="169">
        <f t="shared" si="309"/>
        <v>20</v>
      </c>
    </row>
    <row r="951" spans="1:76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300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301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302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303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304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305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306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307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308"/>
        <v>22</v>
      </c>
      <c r="BT951" s="148">
        <v>22</v>
      </c>
      <c r="BU951" s="148"/>
      <c r="BV951" s="148"/>
      <c r="BW951" s="148"/>
      <c r="BX951" s="169">
        <f t="shared" si="309"/>
        <v>22</v>
      </c>
    </row>
    <row r="952" spans="1:76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300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301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302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303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304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305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306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307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308"/>
        <v>17</v>
      </c>
      <c r="BT952" s="148">
        <v>17</v>
      </c>
      <c r="BU952" s="148"/>
      <c r="BV952" s="148"/>
      <c r="BW952" s="148"/>
      <c r="BX952" s="169">
        <f t="shared" si="309"/>
        <v>17</v>
      </c>
    </row>
    <row r="953" spans="1:76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300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301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302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303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304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305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306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307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308"/>
        <v>3.5</v>
      </c>
      <c r="BT953" s="148">
        <v>3</v>
      </c>
      <c r="BU953" s="148"/>
      <c r="BV953" s="148"/>
      <c r="BW953" s="148"/>
      <c r="BX953" s="169">
        <f t="shared" si="309"/>
        <v>3</v>
      </c>
    </row>
    <row r="954" spans="1:76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300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301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302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303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304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305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306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307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308"/>
        <v>4.75</v>
      </c>
      <c r="BT954" s="148">
        <v>5</v>
      </c>
      <c r="BU954" s="148"/>
      <c r="BV954" s="148"/>
      <c r="BW954" s="148"/>
      <c r="BX954" s="169">
        <f t="shared" si="309"/>
        <v>5</v>
      </c>
    </row>
    <row r="955" spans="1:76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300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301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302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303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304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305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306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307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308"/>
        <v>50</v>
      </c>
      <c r="BT955" s="148">
        <v>50</v>
      </c>
      <c r="BU955" s="148"/>
      <c r="BV955" s="148"/>
      <c r="BW955" s="148"/>
      <c r="BX955" s="169">
        <f t="shared" si="309"/>
        <v>50</v>
      </c>
    </row>
    <row r="956" spans="1:76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300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301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302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303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304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305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306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307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308"/>
        <v>6.9</v>
      </c>
      <c r="BT956" s="148">
        <v>6.9</v>
      </c>
      <c r="BU956" s="148"/>
      <c r="BV956" s="148"/>
      <c r="BW956" s="148"/>
      <c r="BX956" s="169">
        <f t="shared" si="309"/>
        <v>6.9</v>
      </c>
    </row>
    <row r="957" spans="1:76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300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301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302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303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304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305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306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307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308"/>
        <v>10.4</v>
      </c>
      <c r="BT957" s="148">
        <v>10.4</v>
      </c>
      <c r="BU957" s="148"/>
      <c r="BV957" s="148"/>
      <c r="BW957" s="148"/>
      <c r="BX957" s="169">
        <f t="shared" si="309"/>
        <v>10.4</v>
      </c>
    </row>
    <row r="958" spans="1:76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300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301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302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303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304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305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306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307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308"/>
        <v>10.5</v>
      </c>
      <c r="BT958" s="148">
        <v>10.5</v>
      </c>
      <c r="BU958" s="148"/>
      <c r="BV958" s="148"/>
      <c r="BW958" s="148"/>
      <c r="BX958" s="169">
        <f t="shared" si="309"/>
        <v>10.5</v>
      </c>
    </row>
    <row r="959" spans="1:76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300"/>
        <v>#DIV/0!</v>
      </c>
      <c r="AC959" s="146"/>
      <c r="AD959" s="146"/>
      <c r="AE959" s="146"/>
      <c r="AF959" s="146"/>
      <c r="AG959" s="238" t="e">
        <f t="shared" si="301"/>
        <v>#DIV/0!</v>
      </c>
      <c r="AH959" s="146"/>
      <c r="AI959" s="146"/>
      <c r="AJ959" s="146"/>
      <c r="AK959" s="146"/>
      <c r="AL959" s="146"/>
      <c r="AM959" s="238" t="e">
        <f t="shared" si="302"/>
        <v>#DIV/0!</v>
      </c>
      <c r="AN959" s="146"/>
      <c r="AO959" s="146"/>
      <c r="AP959" s="146"/>
      <c r="AQ959" s="146"/>
      <c r="AR959" s="238" t="e">
        <f t="shared" si="303"/>
        <v>#DIV/0!</v>
      </c>
      <c r="AS959" s="146"/>
      <c r="AT959" s="146"/>
      <c r="AU959" s="146"/>
      <c r="AV959" s="146"/>
      <c r="AW959" s="146"/>
      <c r="AX959" s="238" t="e">
        <f t="shared" si="304"/>
        <v>#DIV/0!</v>
      </c>
      <c r="AY959" s="146"/>
      <c r="AZ959" s="146"/>
      <c r="BA959" s="146"/>
      <c r="BB959" s="146"/>
      <c r="BC959" s="238" t="e">
        <f t="shared" si="305"/>
        <v>#DIV/0!</v>
      </c>
      <c r="BD959" s="146"/>
      <c r="BE959" s="146"/>
      <c r="BF959" s="146"/>
      <c r="BG959" s="146"/>
      <c r="BH959" s="238" t="e">
        <f t="shared" si="306"/>
        <v>#DIV/0!</v>
      </c>
      <c r="BI959" s="146"/>
      <c r="BJ959" s="146"/>
      <c r="BK959" s="146"/>
      <c r="BL959" s="146"/>
      <c r="BM959" s="146"/>
      <c r="BN959" s="238" t="e">
        <f t="shared" si="307"/>
        <v>#DIV/0!</v>
      </c>
      <c r="BO959" s="271"/>
      <c r="BP959" s="271"/>
      <c r="BQ959" s="271"/>
      <c r="BR959" s="271"/>
      <c r="BS959" s="238" t="e">
        <f t="shared" si="308"/>
        <v>#DIV/0!</v>
      </c>
      <c r="BT959" s="271"/>
      <c r="BU959" s="271"/>
      <c r="BV959" s="271"/>
      <c r="BW959" s="271"/>
      <c r="BX959" s="238" t="e">
        <f t="shared" si="309"/>
        <v>#DIV/0!</v>
      </c>
    </row>
    <row r="960" spans="1:76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300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301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302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303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304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305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306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307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308"/>
        <v>10.85</v>
      </c>
      <c r="BT960" s="270">
        <v>10.85</v>
      </c>
      <c r="BU960" s="270"/>
      <c r="BV960" s="270"/>
      <c r="BW960" s="270"/>
      <c r="BX960" s="169">
        <f t="shared" si="309"/>
        <v>10.85</v>
      </c>
    </row>
    <row r="961" spans="1:76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300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301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302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303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304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305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306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307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308"/>
        <v>10.95</v>
      </c>
      <c r="BT961" s="148">
        <v>10.95</v>
      </c>
      <c r="BU961" s="148"/>
      <c r="BV961" s="148"/>
      <c r="BW961" s="148"/>
      <c r="BX961" s="169">
        <f t="shared" si="309"/>
        <v>10.95</v>
      </c>
    </row>
    <row r="962" spans="1:76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76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76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76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76" ht="18" x14ac:dyDescent="0.25">
      <c r="A966" s="292" t="s">
        <v>45</v>
      </c>
      <c r="B966" s="292"/>
      <c r="C966" s="359"/>
      <c r="D966" s="359"/>
      <c r="E966" s="359"/>
      <c r="F966" s="359"/>
      <c r="G966" s="359"/>
      <c r="H966" s="359"/>
      <c r="I966" s="359"/>
      <c r="J966" s="359"/>
      <c r="K966" s="359"/>
      <c r="L966" s="359"/>
      <c r="M966" s="359"/>
      <c r="N966" s="359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</row>
    <row r="967" spans="1:76" ht="18.75" customHeight="1" x14ac:dyDescent="0.25">
      <c r="A967" s="296"/>
      <c r="B967" s="293"/>
      <c r="C967" s="289" t="s">
        <v>96</v>
      </c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0"/>
      <c r="AI967" s="290"/>
      <c r="AJ967" s="290"/>
      <c r="AK967" s="290"/>
      <c r="AL967" s="290"/>
      <c r="AM967" s="290"/>
      <c r="AN967" s="290"/>
      <c r="AO967" s="290"/>
      <c r="AP967" s="290"/>
      <c r="AQ967" s="290"/>
      <c r="AR967" s="290"/>
      <c r="AS967" s="290"/>
      <c r="AT967" s="290"/>
      <c r="AU967" s="290"/>
      <c r="AV967" s="290"/>
      <c r="AW967" s="290"/>
      <c r="AX967" s="290"/>
      <c r="AY967" s="290"/>
      <c r="AZ967" s="290"/>
      <c r="BA967" s="290"/>
      <c r="BB967" s="290"/>
      <c r="BC967" s="290"/>
      <c r="BD967" s="290"/>
      <c r="BE967" s="290"/>
      <c r="BF967" s="290"/>
      <c r="BG967" s="290"/>
      <c r="BH967" s="290"/>
      <c r="BI967" s="290"/>
      <c r="BJ967" s="290"/>
      <c r="BK967" s="290"/>
      <c r="BL967" s="291"/>
      <c r="BM967" s="289"/>
      <c r="BN967" s="290"/>
      <c r="BO967" s="290"/>
      <c r="BP967" s="290"/>
      <c r="BQ967" s="290"/>
      <c r="BR967" s="290"/>
      <c r="BS967" s="290"/>
      <c r="BT967" s="290"/>
      <c r="BU967" s="290"/>
      <c r="BV967" s="290"/>
      <c r="BW967" s="290"/>
      <c r="BX967" s="290"/>
    </row>
    <row r="968" spans="1:76" ht="18.75" customHeight="1" x14ac:dyDescent="0.25">
      <c r="A968" s="297"/>
      <c r="B968" s="294"/>
      <c r="C968" s="279" t="s">
        <v>139</v>
      </c>
      <c r="D968" s="280"/>
      <c r="E968" s="280"/>
      <c r="F968" s="281"/>
      <c r="G968" s="274" t="s">
        <v>123</v>
      </c>
      <c r="H968" s="276" t="s">
        <v>139</v>
      </c>
      <c r="I968" s="277"/>
      <c r="J968" s="277"/>
      <c r="K968" s="278"/>
      <c r="L968" s="274" t="s">
        <v>123</v>
      </c>
      <c r="M968" s="276" t="s">
        <v>139</v>
      </c>
      <c r="N968" s="277"/>
      <c r="O968" s="277"/>
      <c r="P968" s="278"/>
      <c r="Q968" s="274" t="s">
        <v>123</v>
      </c>
      <c r="R968" s="279" t="s">
        <v>139</v>
      </c>
      <c r="S968" s="280"/>
      <c r="T968" s="280"/>
      <c r="U968" s="280"/>
      <c r="V968" s="281"/>
      <c r="W968" s="274" t="s">
        <v>123</v>
      </c>
      <c r="X968" s="279" t="s">
        <v>139</v>
      </c>
      <c r="Y968" s="280"/>
      <c r="Z968" s="280"/>
      <c r="AA968" s="281"/>
      <c r="AB968" s="274" t="s">
        <v>123</v>
      </c>
      <c r="AC968" s="276" t="s">
        <v>139</v>
      </c>
      <c r="AD968" s="277"/>
      <c r="AE968" s="277"/>
      <c r="AF968" s="278"/>
      <c r="AG968" s="274" t="s">
        <v>123</v>
      </c>
      <c r="AH968" s="276" t="s">
        <v>139</v>
      </c>
      <c r="AI968" s="277"/>
      <c r="AJ968" s="277"/>
      <c r="AK968" s="277"/>
      <c r="AL968" s="278"/>
      <c r="AM968" s="274" t="s">
        <v>123</v>
      </c>
      <c r="AN968" s="276" t="s">
        <v>139</v>
      </c>
      <c r="AO968" s="277"/>
      <c r="AP968" s="277"/>
      <c r="AQ968" s="278"/>
      <c r="AR968" s="274" t="s">
        <v>123</v>
      </c>
      <c r="AS968" s="276" t="s">
        <v>139</v>
      </c>
      <c r="AT968" s="277"/>
      <c r="AU968" s="277"/>
      <c r="AV968" s="277"/>
      <c r="AW968" s="253"/>
      <c r="AX968" s="274" t="s">
        <v>123</v>
      </c>
      <c r="AY968" s="276" t="s">
        <v>139</v>
      </c>
      <c r="AZ968" s="277"/>
      <c r="BA968" s="277"/>
      <c r="BB968" s="278"/>
      <c r="BC968" s="274" t="s">
        <v>123</v>
      </c>
      <c r="BD968" s="282" t="s">
        <v>139</v>
      </c>
      <c r="BE968" s="283"/>
      <c r="BF968" s="283"/>
      <c r="BG968" s="283"/>
      <c r="BH968" s="274" t="s">
        <v>123</v>
      </c>
      <c r="BI968" s="282" t="s">
        <v>139</v>
      </c>
      <c r="BJ968" s="283"/>
      <c r="BK968" s="283"/>
      <c r="BL968" s="283"/>
      <c r="BM968" s="283"/>
      <c r="BN968" s="274" t="s">
        <v>123</v>
      </c>
      <c r="BO968" s="282" t="s">
        <v>316</v>
      </c>
      <c r="BP968" s="283"/>
      <c r="BQ968" s="283"/>
      <c r="BR968" s="283"/>
      <c r="BS968" s="274" t="s">
        <v>123</v>
      </c>
      <c r="BT968" s="282" t="s">
        <v>316</v>
      </c>
      <c r="BU968" s="283"/>
      <c r="BV968" s="283"/>
      <c r="BW968" s="283"/>
      <c r="BX968" s="274" t="s">
        <v>123</v>
      </c>
    </row>
    <row r="969" spans="1:76" ht="18.75" customHeight="1" x14ac:dyDescent="0.25">
      <c r="A969" s="298"/>
      <c r="B969" s="295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75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75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75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75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75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5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5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75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75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75"/>
    </row>
    <row r="970" spans="1:76" ht="18" customHeight="1" x14ac:dyDescent="0.25">
      <c r="A970" s="287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310">AVERAGE(X970:AA970)</f>
        <v>#DIV/0!</v>
      </c>
      <c r="AC970" s="144"/>
      <c r="AD970" s="144"/>
      <c r="AE970" s="144"/>
      <c r="AF970" s="144"/>
      <c r="AG970" s="238" t="e">
        <f t="shared" ref="AG970:AG1003" si="311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312">AVERAGE(AH970:AL970)</f>
        <v>#DIV/0!</v>
      </c>
      <c r="AN970" s="144"/>
      <c r="AO970" s="144"/>
      <c r="AP970" s="144"/>
      <c r="AQ970" s="144"/>
      <c r="AR970" s="238" t="e">
        <f t="shared" ref="AR970:AR1003" si="313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314">AVERAGE(AS970:AV970)</f>
        <v>#DIV/0!</v>
      </c>
      <c r="AY970" s="144"/>
      <c r="AZ970" s="144"/>
      <c r="BA970" s="144"/>
      <c r="BB970" s="144"/>
      <c r="BC970" s="238" t="e">
        <f t="shared" ref="BC970:BC1003" si="315">AVERAGE(AY970:BB970)</f>
        <v>#DIV/0!</v>
      </c>
      <c r="BD970" s="144"/>
      <c r="BE970" s="144"/>
      <c r="BF970" s="144"/>
      <c r="BG970" s="144"/>
      <c r="BH970" s="238" t="e">
        <f t="shared" ref="BH970:BH1003" si="316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317">AVERAGE(BI970:BM970)</f>
        <v>#DIV/0!</v>
      </c>
      <c r="BO970" s="144"/>
      <c r="BP970" s="144"/>
      <c r="BQ970" s="144"/>
      <c r="BR970" s="144"/>
      <c r="BS970" s="238" t="e">
        <f t="shared" ref="BS970:BS1003" si="318">AVERAGE(BO970:BR970)</f>
        <v>#DIV/0!</v>
      </c>
      <c r="BT970" s="144"/>
      <c r="BU970" s="144"/>
      <c r="BV970" s="144"/>
      <c r="BW970" s="144"/>
      <c r="BX970" s="238" t="e">
        <f t="shared" ref="BX970:BX1003" si="319">AVERAGE(BT970:BW970)</f>
        <v>#DIV/0!</v>
      </c>
    </row>
    <row r="971" spans="1:76" ht="18" customHeight="1" x14ac:dyDescent="0.25">
      <c r="A971" s="288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320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310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311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312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313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314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315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316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317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318"/>
        <v>4.6999999999999993</v>
      </c>
      <c r="BT971" s="148">
        <v>4.7</v>
      </c>
      <c r="BU971" s="148"/>
      <c r="BV971" s="148"/>
      <c r="BW971" s="148"/>
      <c r="BX971" s="169">
        <f t="shared" si="319"/>
        <v>4.7</v>
      </c>
    </row>
    <row r="972" spans="1:76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321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322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323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320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310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311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312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313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314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315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316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317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318"/>
        <v>4.7</v>
      </c>
      <c r="BT972" s="148">
        <v>4.5999999999999996</v>
      </c>
      <c r="BU972" s="148"/>
      <c r="BV972" s="148"/>
      <c r="BW972" s="148"/>
      <c r="BX972" s="169">
        <f t="shared" si="319"/>
        <v>4.5999999999999996</v>
      </c>
    </row>
    <row r="973" spans="1:76" ht="18" customHeight="1" x14ac:dyDescent="0.25">
      <c r="A973" s="287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310"/>
        <v>#DIV/0!</v>
      </c>
      <c r="AC973" s="135"/>
      <c r="AD973" s="135"/>
      <c r="AE973" s="135"/>
      <c r="AF973" s="135"/>
      <c r="AG973" s="238" t="e">
        <f t="shared" si="311"/>
        <v>#DIV/0!</v>
      </c>
      <c r="AH973" s="135"/>
      <c r="AI973" s="135"/>
      <c r="AJ973" s="135"/>
      <c r="AK973" s="135"/>
      <c r="AL973" s="135"/>
      <c r="AM973" s="238" t="e">
        <f t="shared" si="312"/>
        <v>#DIV/0!</v>
      </c>
      <c r="AN973" s="135"/>
      <c r="AO973" s="135"/>
      <c r="AP973" s="135"/>
      <c r="AQ973" s="135"/>
      <c r="AR973" s="238" t="e">
        <f t="shared" si="313"/>
        <v>#DIV/0!</v>
      </c>
      <c r="AS973" s="135"/>
      <c r="AT973" s="135"/>
      <c r="AU973" s="135"/>
      <c r="AV973" s="135"/>
      <c r="AW973" s="135"/>
      <c r="AX973" s="238" t="e">
        <f t="shared" si="314"/>
        <v>#DIV/0!</v>
      </c>
      <c r="AY973" s="135"/>
      <c r="AZ973" s="135"/>
      <c r="BA973" s="135"/>
      <c r="BB973" s="135"/>
      <c r="BC973" s="238" t="e">
        <f t="shared" si="315"/>
        <v>#DIV/0!</v>
      </c>
      <c r="BD973" s="135"/>
      <c r="BE973" s="135"/>
      <c r="BF973" s="135"/>
      <c r="BG973" s="135"/>
      <c r="BH973" s="238" t="e">
        <f t="shared" si="316"/>
        <v>#DIV/0!</v>
      </c>
      <c r="BI973" s="135"/>
      <c r="BJ973" s="135"/>
      <c r="BK973" s="135"/>
      <c r="BL973" s="135"/>
      <c r="BM973" s="135"/>
      <c r="BN973" s="238" t="e">
        <f t="shared" si="317"/>
        <v>#DIV/0!</v>
      </c>
      <c r="BO973" s="135"/>
      <c r="BP973" s="135"/>
      <c r="BQ973" s="135"/>
      <c r="BR973" s="135"/>
      <c r="BS973" s="238" t="e">
        <f t="shared" si="318"/>
        <v>#DIV/0!</v>
      </c>
      <c r="BT973" s="135"/>
      <c r="BU973" s="135"/>
      <c r="BV973" s="135"/>
      <c r="BW973" s="135"/>
      <c r="BX973" s="238" t="e">
        <f t="shared" si="319"/>
        <v>#DIV/0!</v>
      </c>
    </row>
    <row r="974" spans="1:76" ht="18" customHeight="1" x14ac:dyDescent="0.25">
      <c r="A974" s="288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321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322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323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320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310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311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312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313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314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315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316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317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318"/>
        <v>3.6375000000000002</v>
      </c>
      <c r="BT974" s="148">
        <v>3.5</v>
      </c>
      <c r="BU974" s="148"/>
      <c r="BV974" s="148"/>
      <c r="BW974" s="148"/>
      <c r="BX974" s="169">
        <f t="shared" si="319"/>
        <v>3.5</v>
      </c>
    </row>
    <row r="975" spans="1:76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321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322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323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320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310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311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312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313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314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315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316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317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318"/>
        <v>3.7225000000000001</v>
      </c>
      <c r="BT975" s="148">
        <v>3.9</v>
      </c>
      <c r="BU975" s="148"/>
      <c r="BV975" s="148"/>
      <c r="BW975" s="148"/>
      <c r="BX975" s="169">
        <f t="shared" si="319"/>
        <v>3.9</v>
      </c>
    </row>
    <row r="976" spans="1:76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321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322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323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320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310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311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312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313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314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315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316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317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318"/>
        <v>28</v>
      </c>
      <c r="BT976" s="148">
        <v>29</v>
      </c>
      <c r="BU976" s="148"/>
      <c r="BV976" s="148"/>
      <c r="BW976" s="148"/>
      <c r="BX976" s="169">
        <f t="shared" si="319"/>
        <v>29</v>
      </c>
    </row>
    <row r="977" spans="1:76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321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322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323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320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310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311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312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313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314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315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316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317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318"/>
        <v>19</v>
      </c>
      <c r="BT977" s="148">
        <v>22</v>
      </c>
      <c r="BU977" s="148"/>
      <c r="BV977" s="148"/>
      <c r="BW977" s="148"/>
      <c r="BX977" s="169">
        <f t="shared" si="319"/>
        <v>22</v>
      </c>
    </row>
    <row r="978" spans="1:76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321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322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323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320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310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311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312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313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314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315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316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317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318"/>
        <v>5</v>
      </c>
      <c r="BT978" s="148">
        <v>5</v>
      </c>
      <c r="BU978" s="148"/>
      <c r="BV978" s="148"/>
      <c r="BW978" s="148"/>
      <c r="BX978" s="169">
        <f t="shared" si="319"/>
        <v>5</v>
      </c>
    </row>
    <row r="979" spans="1:76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321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322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323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320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310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311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312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313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314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315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316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317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318"/>
        <v>20.2</v>
      </c>
      <c r="BT979" s="148">
        <v>20.2</v>
      </c>
      <c r="BU979" s="148"/>
      <c r="BV979" s="148"/>
      <c r="BW979" s="148"/>
      <c r="BX979" s="169">
        <f t="shared" si="319"/>
        <v>20.2</v>
      </c>
    </row>
    <row r="980" spans="1:76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321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322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323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320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310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311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312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313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314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315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316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317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318"/>
        <v>19</v>
      </c>
      <c r="BT980" s="148">
        <v>19</v>
      </c>
      <c r="BU980" s="148"/>
      <c r="BV980" s="148"/>
      <c r="BW980" s="148"/>
      <c r="BX980" s="169">
        <f t="shared" si="319"/>
        <v>19</v>
      </c>
    </row>
    <row r="981" spans="1:76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321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322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323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320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310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311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312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313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314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315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316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317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318"/>
        <v>20</v>
      </c>
      <c r="BT981" s="148">
        <v>20</v>
      </c>
      <c r="BU981" s="148"/>
      <c r="BV981" s="148"/>
      <c r="BW981" s="148"/>
      <c r="BX981" s="169">
        <f t="shared" si="319"/>
        <v>20</v>
      </c>
    </row>
    <row r="982" spans="1:76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321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322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323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320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310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311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312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313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314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315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316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317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318"/>
        <v>75</v>
      </c>
      <c r="BT982" s="148">
        <v>80</v>
      </c>
      <c r="BU982" s="148"/>
      <c r="BV982" s="148"/>
      <c r="BW982" s="148"/>
      <c r="BX982" s="169">
        <f t="shared" si="319"/>
        <v>80</v>
      </c>
    </row>
    <row r="983" spans="1:76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321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322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323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320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310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311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312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313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314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315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316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317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318"/>
        <v>78</v>
      </c>
      <c r="BT983" s="148">
        <v>82</v>
      </c>
      <c r="BU983" s="148"/>
      <c r="BV983" s="148"/>
      <c r="BW983" s="148"/>
      <c r="BX983" s="169">
        <f t="shared" si="319"/>
        <v>82</v>
      </c>
    </row>
    <row r="984" spans="1:76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321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322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323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320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310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311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312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313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314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315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316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317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318"/>
        <v>5</v>
      </c>
      <c r="BT984" s="148">
        <v>5</v>
      </c>
      <c r="BU984" s="148"/>
      <c r="BV984" s="148"/>
      <c r="BW984" s="148"/>
      <c r="BX984" s="169">
        <f t="shared" si="319"/>
        <v>5</v>
      </c>
    </row>
    <row r="985" spans="1:76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321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322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323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320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310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311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312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313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314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315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316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317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318"/>
        <v>13.425000000000001</v>
      </c>
      <c r="BT985" s="148">
        <v>13.75</v>
      </c>
      <c r="BU985" s="148"/>
      <c r="BV985" s="148"/>
      <c r="BW985" s="148"/>
      <c r="BX985" s="169">
        <f t="shared" si="319"/>
        <v>13.75</v>
      </c>
    </row>
    <row r="986" spans="1:76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321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322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323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320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310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311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312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313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314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315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316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317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318"/>
        <v>12.375</v>
      </c>
      <c r="BT986" s="148">
        <v>11.9</v>
      </c>
      <c r="BU986" s="148"/>
      <c r="BV986" s="148"/>
      <c r="BW986" s="148"/>
      <c r="BX986" s="169">
        <f t="shared" si="319"/>
        <v>11.9</v>
      </c>
    </row>
    <row r="987" spans="1:76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321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322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323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320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310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311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312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313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314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315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316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317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318"/>
        <v>60</v>
      </c>
      <c r="BT987" s="148">
        <v>60</v>
      </c>
      <c r="BU987" s="148"/>
      <c r="BV987" s="148"/>
      <c r="BW987" s="148"/>
      <c r="BX987" s="169">
        <f t="shared" si="319"/>
        <v>60</v>
      </c>
    </row>
    <row r="988" spans="1:76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321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322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323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320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310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311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312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313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314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315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316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317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318"/>
        <v>63</v>
      </c>
      <c r="BT988" s="148">
        <v>63</v>
      </c>
      <c r="BU988" s="148"/>
      <c r="BV988" s="148"/>
      <c r="BW988" s="148"/>
      <c r="BX988" s="169">
        <f t="shared" si="319"/>
        <v>63</v>
      </c>
    </row>
    <row r="989" spans="1:76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321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322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323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320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310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311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312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313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314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315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316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317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318"/>
        <v>5.56</v>
      </c>
      <c r="BT989" s="148">
        <v>5.56</v>
      </c>
      <c r="BU989" s="148"/>
      <c r="BV989" s="148"/>
      <c r="BW989" s="148"/>
      <c r="BX989" s="169">
        <f t="shared" si="319"/>
        <v>5.56</v>
      </c>
    </row>
    <row r="990" spans="1:76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321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322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323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320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310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311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312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313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314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315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316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317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318"/>
        <v>5.2</v>
      </c>
      <c r="BT990" s="148">
        <v>5.2</v>
      </c>
      <c r="BU990" s="148"/>
      <c r="BV990" s="148"/>
      <c r="BW990" s="148"/>
      <c r="BX990" s="169">
        <f t="shared" si="319"/>
        <v>5.2</v>
      </c>
    </row>
    <row r="991" spans="1:76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321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322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323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320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310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311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312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313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314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315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316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317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318"/>
        <v>4.7</v>
      </c>
      <c r="BT991" s="148">
        <v>4.7</v>
      </c>
      <c r="BU991" s="148"/>
      <c r="BV991" s="148"/>
      <c r="BW991" s="148"/>
      <c r="BX991" s="169">
        <f t="shared" si="319"/>
        <v>4.7</v>
      </c>
    </row>
    <row r="992" spans="1:76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321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322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323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320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310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311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312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313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314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315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316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317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318"/>
        <v>20</v>
      </c>
      <c r="BT992" s="148">
        <v>20</v>
      </c>
      <c r="BU992" s="148"/>
      <c r="BV992" s="148"/>
      <c r="BW992" s="148"/>
      <c r="BX992" s="169">
        <f t="shared" si="319"/>
        <v>20</v>
      </c>
    </row>
    <row r="993" spans="1:76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321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322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323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320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310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311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312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313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314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315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316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317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318"/>
        <v>17</v>
      </c>
      <c r="BT993" s="148">
        <v>17</v>
      </c>
      <c r="BU993" s="148"/>
      <c r="BV993" s="148"/>
      <c r="BW993" s="148"/>
      <c r="BX993" s="169">
        <f t="shared" si="319"/>
        <v>17</v>
      </c>
    </row>
    <row r="994" spans="1:76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321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322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323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320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310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311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312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313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314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315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316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317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318"/>
        <v>17</v>
      </c>
      <c r="BT994" s="148">
        <v>17</v>
      </c>
      <c r="BU994" s="148"/>
      <c r="BV994" s="148"/>
      <c r="BW994" s="148"/>
      <c r="BX994" s="169">
        <f t="shared" si="319"/>
        <v>17</v>
      </c>
    </row>
    <row r="995" spans="1:76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321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322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323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320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310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311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312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313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314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315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316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317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318"/>
        <v>5</v>
      </c>
      <c r="BT995" s="148">
        <v>5</v>
      </c>
      <c r="BU995" s="148"/>
      <c r="BV995" s="148"/>
      <c r="BW995" s="148"/>
      <c r="BX995" s="169">
        <f t="shared" si="319"/>
        <v>5</v>
      </c>
    </row>
    <row r="996" spans="1:76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321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322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323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320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310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311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312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313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314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315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316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317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318"/>
        <v>10</v>
      </c>
      <c r="BT996" s="148">
        <v>10</v>
      </c>
      <c r="BU996" s="148"/>
      <c r="BV996" s="148"/>
      <c r="BW996" s="148"/>
      <c r="BX996" s="169">
        <f t="shared" si="319"/>
        <v>10</v>
      </c>
    </row>
    <row r="997" spans="1:76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321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322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323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320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310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311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312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313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314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315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316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317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318"/>
        <v>60</v>
      </c>
      <c r="BT997" s="148">
        <v>60</v>
      </c>
      <c r="BU997" s="148"/>
      <c r="BV997" s="148"/>
      <c r="BW997" s="148"/>
      <c r="BX997" s="169">
        <f t="shared" si="319"/>
        <v>60</v>
      </c>
    </row>
    <row r="998" spans="1:76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321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322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323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320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310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311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312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313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314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315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316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317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318"/>
        <v>8.25</v>
      </c>
      <c r="BT998" s="148">
        <v>8</v>
      </c>
      <c r="BU998" s="148"/>
      <c r="BV998" s="148"/>
      <c r="BW998" s="148"/>
      <c r="BX998" s="169">
        <f t="shared" si="319"/>
        <v>8</v>
      </c>
    </row>
    <row r="999" spans="1:76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321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322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323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320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310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311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312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313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314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315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316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317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318"/>
        <v>12</v>
      </c>
      <c r="BT999" s="148">
        <v>12</v>
      </c>
      <c r="BU999" s="148"/>
      <c r="BV999" s="148"/>
      <c r="BW999" s="148"/>
      <c r="BX999" s="169">
        <f t="shared" si="319"/>
        <v>12</v>
      </c>
    </row>
    <row r="1000" spans="1:76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321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322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323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320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310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311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312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313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314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315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316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317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318"/>
        <v>12</v>
      </c>
      <c r="BT1000" s="148">
        <v>12</v>
      </c>
      <c r="BU1000" s="148"/>
      <c r="BV1000" s="148"/>
      <c r="BW1000" s="148"/>
      <c r="BX1000" s="169">
        <f t="shared" si="319"/>
        <v>12</v>
      </c>
    </row>
    <row r="1001" spans="1:76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310"/>
        <v>#DIV/0!</v>
      </c>
      <c r="AC1001" s="135"/>
      <c r="AD1001" s="135"/>
      <c r="AE1001" s="135"/>
      <c r="AF1001" s="135"/>
      <c r="AG1001" s="238" t="e">
        <f t="shared" si="311"/>
        <v>#DIV/0!</v>
      </c>
      <c r="AH1001" s="135"/>
      <c r="AI1001" s="135"/>
      <c r="AJ1001" s="135"/>
      <c r="AK1001" s="135"/>
      <c r="AL1001" s="135"/>
      <c r="AM1001" s="238" t="e">
        <f t="shared" si="312"/>
        <v>#DIV/0!</v>
      </c>
      <c r="AN1001" s="135"/>
      <c r="AO1001" s="135"/>
      <c r="AP1001" s="135"/>
      <c r="AQ1001" s="135"/>
      <c r="AR1001" s="238" t="e">
        <f t="shared" si="313"/>
        <v>#DIV/0!</v>
      </c>
      <c r="AS1001" s="135"/>
      <c r="AT1001" s="135"/>
      <c r="AU1001" s="135"/>
      <c r="AV1001" s="135"/>
      <c r="AW1001" s="135"/>
      <c r="AX1001" s="238" t="e">
        <f t="shared" si="314"/>
        <v>#DIV/0!</v>
      </c>
      <c r="AY1001" s="135"/>
      <c r="AZ1001" s="135"/>
      <c r="BA1001" s="135"/>
      <c r="BB1001" s="135"/>
      <c r="BC1001" s="238" t="e">
        <f t="shared" si="315"/>
        <v>#DIV/0!</v>
      </c>
      <c r="BD1001" s="135"/>
      <c r="BE1001" s="135"/>
      <c r="BF1001" s="135"/>
      <c r="BG1001" s="135"/>
      <c r="BH1001" s="238" t="e">
        <f t="shared" si="316"/>
        <v>#DIV/0!</v>
      </c>
      <c r="BI1001" s="135"/>
      <c r="BJ1001" s="135"/>
      <c r="BK1001" s="135"/>
      <c r="BL1001" s="135"/>
      <c r="BM1001" s="135"/>
      <c r="BN1001" s="238" t="e">
        <f t="shared" si="317"/>
        <v>#DIV/0!</v>
      </c>
      <c r="BO1001" s="148"/>
      <c r="BP1001" s="148"/>
      <c r="BQ1001" s="148"/>
      <c r="BR1001" s="148"/>
      <c r="BS1001" s="238" t="e">
        <f t="shared" si="318"/>
        <v>#DIV/0!</v>
      </c>
      <c r="BT1001" s="148"/>
      <c r="BU1001" s="148"/>
      <c r="BV1001" s="148"/>
      <c r="BW1001" s="148"/>
      <c r="BX1001" s="238" t="e">
        <f t="shared" si="319"/>
        <v>#DIV/0!</v>
      </c>
    </row>
    <row r="1002" spans="1:76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321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322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323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320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310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311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312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313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314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315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316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317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318"/>
        <v>10.9</v>
      </c>
      <c r="BT1002" s="270">
        <v>10.9</v>
      </c>
      <c r="BU1002" s="270"/>
      <c r="BV1002" s="270"/>
      <c r="BW1002" s="270"/>
      <c r="BX1002" s="169">
        <f t="shared" si="319"/>
        <v>10.9</v>
      </c>
    </row>
    <row r="1003" spans="1:76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321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322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323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320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310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311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312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313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314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315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316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317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318"/>
        <v>10.952499999999999</v>
      </c>
      <c r="BT1003" s="148">
        <v>10.96</v>
      </c>
      <c r="BU1003" s="148"/>
      <c r="BV1003" s="148"/>
      <c r="BW1003" s="148"/>
      <c r="BX1003" s="169">
        <f t="shared" si="319"/>
        <v>10.96</v>
      </c>
    </row>
    <row r="1004" spans="1:76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76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76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76" ht="20.25" customHeight="1" x14ac:dyDescent="0.25">
      <c r="A1007" s="292" t="s">
        <v>45</v>
      </c>
      <c r="B1007" s="292"/>
      <c r="C1007" s="359"/>
      <c r="D1007" s="359"/>
      <c r="E1007" s="359"/>
      <c r="F1007" s="359"/>
      <c r="G1007" s="359"/>
      <c r="H1007" s="359"/>
      <c r="I1007" s="359"/>
      <c r="J1007" s="359"/>
      <c r="K1007" s="359"/>
      <c r="L1007" s="359"/>
      <c r="M1007" s="359"/>
      <c r="N1007" s="359"/>
      <c r="O1007" s="292"/>
      <c r="P1007" s="292"/>
      <c r="Q1007" s="292"/>
      <c r="R1007" s="292"/>
      <c r="S1007" s="292"/>
      <c r="T1007" s="292"/>
      <c r="U1007" s="292"/>
      <c r="V1007" s="292"/>
      <c r="W1007" s="292"/>
      <c r="X1007" s="292"/>
      <c r="Y1007" s="292"/>
      <c r="Z1007" s="292"/>
      <c r="AA1007" s="292"/>
      <c r="AB1007" s="292"/>
      <c r="AC1007" s="292"/>
      <c r="AD1007" s="292"/>
      <c r="AE1007" s="292"/>
      <c r="AF1007" s="292"/>
      <c r="AG1007" s="292"/>
      <c r="AH1007" s="292"/>
      <c r="AI1007" s="292"/>
      <c r="AJ1007" s="292"/>
      <c r="AK1007" s="292"/>
      <c r="AL1007" s="292"/>
      <c r="AM1007" s="292"/>
      <c r="AN1007" s="292"/>
      <c r="AO1007" s="292"/>
      <c r="AP1007" s="292"/>
      <c r="AQ1007" s="292"/>
      <c r="AR1007" s="292"/>
      <c r="AS1007" s="292"/>
      <c r="AT1007" s="292"/>
      <c r="AU1007" s="292"/>
      <c r="AV1007" s="292"/>
      <c r="AW1007" s="292"/>
      <c r="AX1007" s="292"/>
      <c r="AY1007" s="292"/>
      <c r="AZ1007" s="292"/>
      <c r="BA1007" s="292"/>
      <c r="BB1007" s="292"/>
      <c r="BC1007" s="292"/>
      <c r="BD1007" s="292"/>
      <c r="BE1007" s="292"/>
      <c r="BF1007" s="292"/>
      <c r="BG1007" s="292"/>
      <c r="BH1007" s="292"/>
      <c r="BI1007" s="292"/>
      <c r="BJ1007" s="292"/>
      <c r="BK1007" s="292"/>
      <c r="BL1007" s="292"/>
      <c r="BM1007" s="292"/>
      <c r="BN1007" s="292"/>
      <c r="BO1007" s="292"/>
      <c r="BP1007" s="292"/>
      <c r="BQ1007" s="292"/>
      <c r="BR1007" s="292"/>
      <c r="BS1007" s="292"/>
      <c r="BT1007" s="292"/>
      <c r="BU1007" s="292"/>
      <c r="BV1007" s="292"/>
      <c r="BW1007" s="292"/>
      <c r="BX1007" s="292"/>
    </row>
    <row r="1008" spans="1:76" ht="20.25" customHeight="1" x14ac:dyDescent="0.3">
      <c r="A1008" s="217"/>
      <c r="B1008" s="197"/>
      <c r="C1008" s="289" t="s">
        <v>38</v>
      </c>
      <c r="D1008" s="290"/>
      <c r="E1008" s="290"/>
      <c r="F1008" s="290"/>
      <c r="G1008" s="290"/>
      <c r="H1008" s="290"/>
      <c r="I1008" s="290"/>
      <c r="J1008" s="290"/>
      <c r="K1008" s="290"/>
      <c r="L1008" s="290"/>
      <c r="M1008" s="290"/>
      <c r="N1008" s="290"/>
      <c r="O1008" s="290"/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0"/>
      <c r="AI1008" s="290"/>
      <c r="AJ1008" s="290"/>
      <c r="AK1008" s="290"/>
      <c r="AL1008" s="290"/>
      <c r="AM1008" s="290"/>
      <c r="AN1008" s="290"/>
      <c r="AO1008" s="290"/>
      <c r="AP1008" s="290"/>
      <c r="AQ1008" s="290"/>
      <c r="AR1008" s="290"/>
      <c r="AS1008" s="290"/>
      <c r="AT1008" s="290"/>
      <c r="AU1008" s="290"/>
      <c r="AV1008" s="290"/>
      <c r="AW1008" s="290"/>
      <c r="AX1008" s="290"/>
      <c r="AY1008" s="290"/>
      <c r="AZ1008" s="290"/>
      <c r="BA1008" s="290"/>
      <c r="BB1008" s="290"/>
      <c r="BC1008" s="290"/>
      <c r="BD1008" s="290"/>
      <c r="BE1008" s="290"/>
      <c r="BF1008" s="290"/>
      <c r="BG1008" s="290"/>
      <c r="BH1008" s="290"/>
      <c r="BI1008" s="290"/>
      <c r="BJ1008" s="290"/>
      <c r="BK1008" s="290"/>
      <c r="BL1008" s="291"/>
      <c r="BM1008" s="289"/>
      <c r="BN1008" s="290"/>
      <c r="BO1008" s="290"/>
      <c r="BP1008" s="290"/>
      <c r="BQ1008" s="290"/>
      <c r="BR1008" s="290"/>
      <c r="BS1008" s="290"/>
      <c r="BT1008" s="290"/>
      <c r="BU1008" s="290"/>
      <c r="BV1008" s="290"/>
      <c r="BW1008" s="290"/>
      <c r="BX1008" s="290"/>
    </row>
    <row r="1009" spans="1:76" x14ac:dyDescent="0.3">
      <c r="A1009" s="218"/>
      <c r="B1009" s="198"/>
      <c r="C1009" s="279" t="s">
        <v>139</v>
      </c>
      <c r="D1009" s="280"/>
      <c r="E1009" s="280"/>
      <c r="F1009" s="281"/>
      <c r="G1009" s="274" t="s">
        <v>123</v>
      </c>
      <c r="H1009" s="276" t="s">
        <v>139</v>
      </c>
      <c r="I1009" s="277"/>
      <c r="J1009" s="277"/>
      <c r="K1009" s="278"/>
      <c r="L1009" s="274" t="s">
        <v>123</v>
      </c>
      <c r="M1009" s="276" t="s">
        <v>139</v>
      </c>
      <c r="N1009" s="277"/>
      <c r="O1009" s="277"/>
      <c r="P1009" s="278"/>
      <c r="Q1009" s="274" t="s">
        <v>123</v>
      </c>
      <c r="R1009" s="279" t="s">
        <v>139</v>
      </c>
      <c r="S1009" s="280"/>
      <c r="T1009" s="280"/>
      <c r="U1009" s="280"/>
      <c r="V1009" s="281"/>
      <c r="W1009" s="274" t="s">
        <v>123</v>
      </c>
      <c r="X1009" s="279" t="s">
        <v>139</v>
      </c>
      <c r="Y1009" s="280"/>
      <c r="Z1009" s="280"/>
      <c r="AA1009" s="280"/>
      <c r="AB1009" s="274" t="s">
        <v>123</v>
      </c>
      <c r="AC1009" s="276" t="s">
        <v>139</v>
      </c>
      <c r="AD1009" s="277"/>
      <c r="AE1009" s="277"/>
      <c r="AF1009" s="277"/>
      <c r="AG1009" s="274" t="s">
        <v>123</v>
      </c>
      <c r="AH1009" s="276" t="s">
        <v>139</v>
      </c>
      <c r="AI1009" s="277"/>
      <c r="AJ1009" s="277"/>
      <c r="AK1009" s="277"/>
      <c r="AL1009" s="277"/>
      <c r="AM1009" s="274" t="s">
        <v>123</v>
      </c>
      <c r="AN1009" s="276" t="s">
        <v>139</v>
      </c>
      <c r="AO1009" s="277"/>
      <c r="AP1009" s="277"/>
      <c r="AQ1009" s="277"/>
      <c r="AR1009" s="274" t="s">
        <v>123</v>
      </c>
      <c r="AS1009" s="282" t="s">
        <v>139</v>
      </c>
      <c r="AT1009" s="283"/>
      <c r="AU1009" s="283"/>
      <c r="AV1009" s="283"/>
      <c r="AW1009" s="253"/>
      <c r="AX1009" s="274" t="s">
        <v>123</v>
      </c>
      <c r="AY1009" s="282" t="s">
        <v>139</v>
      </c>
      <c r="AZ1009" s="283"/>
      <c r="BA1009" s="283"/>
      <c r="BB1009" s="283"/>
      <c r="BC1009" s="274" t="s">
        <v>123</v>
      </c>
      <c r="BD1009" s="282" t="s">
        <v>139</v>
      </c>
      <c r="BE1009" s="283"/>
      <c r="BF1009" s="283"/>
      <c r="BG1009" s="283"/>
      <c r="BH1009" s="274" t="s">
        <v>123</v>
      </c>
      <c r="BI1009" s="282" t="s">
        <v>139</v>
      </c>
      <c r="BJ1009" s="283"/>
      <c r="BK1009" s="283"/>
      <c r="BL1009" s="283"/>
      <c r="BM1009" s="283"/>
      <c r="BN1009" s="274" t="s">
        <v>123</v>
      </c>
      <c r="BO1009" s="282" t="s">
        <v>316</v>
      </c>
      <c r="BP1009" s="283"/>
      <c r="BQ1009" s="283"/>
      <c r="BR1009" s="283"/>
      <c r="BS1009" s="274" t="s">
        <v>123</v>
      </c>
      <c r="BT1009" s="282" t="s">
        <v>316</v>
      </c>
      <c r="BU1009" s="283"/>
      <c r="BV1009" s="283"/>
      <c r="BW1009" s="283"/>
      <c r="BX1009" s="274" t="s">
        <v>123</v>
      </c>
    </row>
    <row r="1010" spans="1:76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75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75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75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75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75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5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75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75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75"/>
    </row>
    <row r="1011" spans="1:76" ht="18" x14ac:dyDescent="0.25">
      <c r="A1011" s="287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324">AVERAGE(X1011:AA1011)</f>
        <v>#DIV/0!</v>
      </c>
      <c r="AC1011" s="144"/>
      <c r="AD1011" s="144"/>
      <c r="AE1011" s="144"/>
      <c r="AF1011" s="144"/>
      <c r="AG1011" s="238" t="e">
        <f t="shared" ref="AG1011:AG1044" si="325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326">AVERAGE(AH1011:AL1011)</f>
        <v>#DIV/0!</v>
      </c>
      <c r="AN1011" s="144"/>
      <c r="AO1011" s="144"/>
      <c r="AP1011" s="144"/>
      <c r="AQ1011" s="144"/>
      <c r="AR1011" s="238" t="e">
        <f t="shared" ref="AR1011:AR1044" si="327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328">AVERAGE(AS1011:AV1011)</f>
        <v>#DIV/0!</v>
      </c>
      <c r="AY1011" s="144"/>
      <c r="AZ1011" s="144"/>
      <c r="BA1011" s="144"/>
      <c r="BB1011" s="144"/>
      <c r="BC1011" s="238" t="e">
        <f t="shared" ref="BC1011:BC1044" si="329">AVERAGE(AY1011:BB1011)</f>
        <v>#DIV/0!</v>
      </c>
      <c r="BD1011" s="144"/>
      <c r="BE1011" s="144"/>
      <c r="BF1011" s="144"/>
      <c r="BG1011" s="144"/>
      <c r="BH1011" s="238" t="e">
        <f t="shared" ref="BH1011:BH1044" si="330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331">AVERAGE(BI1011:BM1011)</f>
        <v>#DIV/0!</v>
      </c>
      <c r="BO1011" s="144"/>
      <c r="BP1011" s="144"/>
      <c r="BQ1011" s="144"/>
      <c r="BR1011" s="144"/>
      <c r="BS1011" s="238" t="e">
        <f t="shared" ref="BS1011:BS1044" si="332">AVERAGE(BO1011:BR1011)</f>
        <v>#DIV/0!</v>
      </c>
      <c r="BT1011" s="144"/>
      <c r="BU1011" s="144"/>
      <c r="BV1011" s="144"/>
      <c r="BW1011" s="144"/>
      <c r="BX1011" s="238" t="e">
        <f t="shared" ref="BX1011:BX1044" si="333">AVERAGE(BT1011:BW1011)</f>
        <v>#DIV/0!</v>
      </c>
    </row>
    <row r="1012" spans="1:76" ht="18" x14ac:dyDescent="0.25">
      <c r="A1012" s="288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334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324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325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326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327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328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329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330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331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332"/>
        <v>7</v>
      </c>
      <c r="BT1012" s="148">
        <v>7</v>
      </c>
      <c r="BU1012" s="148"/>
      <c r="BV1012" s="148"/>
      <c r="BW1012" s="148"/>
      <c r="BX1012" s="169">
        <f t="shared" si="333"/>
        <v>7</v>
      </c>
    </row>
    <row r="1013" spans="1:76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335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336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337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334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324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325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326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327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328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329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330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331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332"/>
        <v>5.875</v>
      </c>
      <c r="BT1013" s="148">
        <v>6</v>
      </c>
      <c r="BU1013" s="148"/>
      <c r="BV1013" s="148"/>
      <c r="BW1013" s="148"/>
      <c r="BX1013" s="169">
        <f t="shared" si="333"/>
        <v>6</v>
      </c>
    </row>
    <row r="1014" spans="1:76" ht="18" x14ac:dyDescent="0.25">
      <c r="A1014" s="287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324"/>
        <v>#DIV/0!</v>
      </c>
      <c r="AC1014" s="135"/>
      <c r="AD1014" s="135"/>
      <c r="AE1014" s="135"/>
      <c r="AF1014" s="135"/>
      <c r="AG1014" s="238" t="e">
        <f t="shared" si="325"/>
        <v>#DIV/0!</v>
      </c>
      <c r="AH1014" s="135"/>
      <c r="AI1014" s="135"/>
      <c r="AJ1014" s="135"/>
      <c r="AK1014" s="135"/>
      <c r="AL1014" s="135"/>
      <c r="AM1014" s="238" t="e">
        <f t="shared" si="326"/>
        <v>#DIV/0!</v>
      </c>
      <c r="AN1014" s="135"/>
      <c r="AO1014" s="135"/>
      <c r="AP1014" s="135"/>
      <c r="AQ1014" s="135"/>
      <c r="AR1014" s="238" t="e">
        <f t="shared" si="327"/>
        <v>#DIV/0!</v>
      </c>
      <c r="AS1014" s="135"/>
      <c r="AT1014" s="135"/>
      <c r="AU1014" s="135"/>
      <c r="AV1014" s="135"/>
      <c r="AW1014" s="135"/>
      <c r="AX1014" s="238" t="e">
        <f t="shared" si="328"/>
        <v>#DIV/0!</v>
      </c>
      <c r="AY1014" s="135"/>
      <c r="AZ1014" s="135"/>
      <c r="BA1014" s="135"/>
      <c r="BB1014" s="135"/>
      <c r="BC1014" s="238" t="e">
        <f t="shared" si="329"/>
        <v>#DIV/0!</v>
      </c>
      <c r="BD1014" s="135"/>
      <c r="BE1014" s="135"/>
      <c r="BF1014" s="135"/>
      <c r="BG1014" s="135"/>
      <c r="BH1014" s="238" t="e">
        <f t="shared" si="330"/>
        <v>#DIV/0!</v>
      </c>
      <c r="BI1014" s="135"/>
      <c r="BJ1014" s="135"/>
      <c r="BK1014" s="135"/>
      <c r="BL1014" s="135"/>
      <c r="BM1014" s="135"/>
      <c r="BN1014" s="238" t="e">
        <f t="shared" si="331"/>
        <v>#DIV/0!</v>
      </c>
      <c r="BO1014" s="135"/>
      <c r="BP1014" s="135"/>
      <c r="BQ1014" s="135"/>
      <c r="BR1014" s="135"/>
      <c r="BS1014" s="238" t="e">
        <f t="shared" si="332"/>
        <v>#DIV/0!</v>
      </c>
      <c r="BT1014" s="135"/>
      <c r="BU1014" s="135"/>
      <c r="BV1014" s="135"/>
      <c r="BW1014" s="135"/>
      <c r="BX1014" s="238" t="e">
        <f t="shared" si="333"/>
        <v>#DIV/0!</v>
      </c>
    </row>
    <row r="1015" spans="1:76" ht="18" x14ac:dyDescent="0.25">
      <c r="A1015" s="288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335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336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337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334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324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325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326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327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328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329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330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331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332"/>
        <v>5</v>
      </c>
      <c r="BT1015" s="148">
        <v>5</v>
      </c>
      <c r="BU1015" s="148"/>
      <c r="BV1015" s="148"/>
      <c r="BW1015" s="148"/>
      <c r="BX1015" s="169">
        <f t="shared" si="333"/>
        <v>5</v>
      </c>
    </row>
    <row r="1016" spans="1:76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335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336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337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334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324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325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326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327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328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329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330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331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332"/>
        <v>6</v>
      </c>
      <c r="BT1016" s="148">
        <v>5</v>
      </c>
      <c r="BU1016" s="148"/>
      <c r="BV1016" s="148"/>
      <c r="BW1016" s="148"/>
      <c r="BX1016" s="169">
        <f t="shared" si="333"/>
        <v>5</v>
      </c>
    </row>
    <row r="1017" spans="1:76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335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336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337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334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324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325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326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327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328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329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330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331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332"/>
        <v>28.75</v>
      </c>
      <c r="BT1017" s="148">
        <v>26</v>
      </c>
      <c r="BU1017" s="148"/>
      <c r="BV1017" s="148"/>
      <c r="BW1017" s="148"/>
      <c r="BX1017" s="169">
        <f t="shared" si="333"/>
        <v>26</v>
      </c>
    </row>
    <row r="1018" spans="1:76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335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336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337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334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324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325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326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327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328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329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330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331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332"/>
        <v>18.5</v>
      </c>
      <c r="BT1018" s="148">
        <v>18</v>
      </c>
      <c r="BU1018" s="148"/>
      <c r="BV1018" s="148"/>
      <c r="BW1018" s="148"/>
      <c r="BX1018" s="169">
        <f t="shared" si="333"/>
        <v>18</v>
      </c>
    </row>
    <row r="1019" spans="1:76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335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336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337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334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324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325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326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327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328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329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330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331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332"/>
        <v>10</v>
      </c>
      <c r="BT1019" s="148">
        <v>10</v>
      </c>
      <c r="BU1019" s="148"/>
      <c r="BV1019" s="148"/>
      <c r="BW1019" s="148"/>
      <c r="BX1019" s="169">
        <f t="shared" si="333"/>
        <v>10</v>
      </c>
    </row>
    <row r="1020" spans="1:76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335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336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337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334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324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325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326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327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328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329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330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331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332"/>
        <v>22</v>
      </c>
      <c r="BT1020" s="148">
        <v>22</v>
      </c>
      <c r="BU1020" s="148"/>
      <c r="BV1020" s="148"/>
      <c r="BW1020" s="148"/>
      <c r="BX1020" s="169">
        <f t="shared" si="333"/>
        <v>22</v>
      </c>
    </row>
    <row r="1021" spans="1:76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335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336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337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334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324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325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326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327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328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329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330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331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332"/>
        <v>20</v>
      </c>
      <c r="BT1021" s="148">
        <v>20</v>
      </c>
      <c r="BU1021" s="148"/>
      <c r="BV1021" s="148"/>
      <c r="BW1021" s="148"/>
      <c r="BX1021" s="169">
        <f t="shared" si="333"/>
        <v>20</v>
      </c>
    </row>
    <row r="1022" spans="1:76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335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336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337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334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324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325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326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327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328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329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330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331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332"/>
        <v>20</v>
      </c>
      <c r="BT1022" s="148">
        <v>20</v>
      </c>
      <c r="BU1022" s="148"/>
      <c r="BV1022" s="148"/>
      <c r="BW1022" s="148"/>
      <c r="BX1022" s="169">
        <f t="shared" si="333"/>
        <v>20</v>
      </c>
    </row>
    <row r="1023" spans="1:76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335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336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337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334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324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325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326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327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328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329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330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331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332"/>
        <v>75.25</v>
      </c>
      <c r="BT1023" s="148">
        <v>76</v>
      </c>
      <c r="BU1023" s="148"/>
      <c r="BV1023" s="148"/>
      <c r="BW1023" s="148"/>
      <c r="BX1023" s="169">
        <f t="shared" si="333"/>
        <v>76</v>
      </c>
    </row>
    <row r="1024" spans="1:76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335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336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337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334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324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325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326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327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328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329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330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331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332"/>
        <v>80</v>
      </c>
      <c r="BT1024" s="148">
        <v>80</v>
      </c>
      <c r="BU1024" s="148"/>
      <c r="BV1024" s="148"/>
      <c r="BW1024" s="148"/>
      <c r="BX1024" s="169">
        <f t="shared" si="333"/>
        <v>80</v>
      </c>
    </row>
    <row r="1025" spans="1:76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335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336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337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334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324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325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326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327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328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329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330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331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332"/>
        <v>10</v>
      </c>
      <c r="BT1025" s="148">
        <v>10</v>
      </c>
      <c r="BU1025" s="148"/>
      <c r="BV1025" s="148"/>
      <c r="BW1025" s="148"/>
      <c r="BX1025" s="169">
        <f t="shared" si="333"/>
        <v>10</v>
      </c>
    </row>
    <row r="1026" spans="1:76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335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336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337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334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324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325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326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327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328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329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330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331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332"/>
        <v>14.75</v>
      </c>
      <c r="BT1026" s="148">
        <v>15</v>
      </c>
      <c r="BU1026" s="148"/>
      <c r="BV1026" s="148"/>
      <c r="BW1026" s="148"/>
      <c r="BX1026" s="169">
        <f t="shared" si="333"/>
        <v>15</v>
      </c>
    </row>
    <row r="1027" spans="1:76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335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336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337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334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324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325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326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327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328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329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330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331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332"/>
        <v>12</v>
      </c>
      <c r="BT1027" s="148">
        <v>12</v>
      </c>
      <c r="BU1027" s="148"/>
      <c r="BV1027" s="148"/>
      <c r="BW1027" s="148"/>
      <c r="BX1027" s="169">
        <f t="shared" si="333"/>
        <v>12</v>
      </c>
    </row>
    <row r="1028" spans="1:76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335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336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337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334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324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325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326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327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328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329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330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331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332"/>
        <v>40</v>
      </c>
      <c r="BT1028" s="148">
        <v>40</v>
      </c>
      <c r="BU1028" s="148"/>
      <c r="BV1028" s="148"/>
      <c r="BW1028" s="148"/>
      <c r="BX1028" s="169">
        <f t="shared" si="333"/>
        <v>40</v>
      </c>
    </row>
    <row r="1029" spans="1:76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335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336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337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334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324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325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326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327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328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329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330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331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332"/>
        <v>40</v>
      </c>
      <c r="BT1029" s="148">
        <v>40</v>
      </c>
      <c r="BU1029" s="148"/>
      <c r="BV1029" s="148"/>
      <c r="BW1029" s="148"/>
      <c r="BX1029" s="169">
        <f t="shared" si="333"/>
        <v>40</v>
      </c>
    </row>
    <row r="1030" spans="1:76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335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336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337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334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324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325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326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327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328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329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330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331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332"/>
        <v>5.84</v>
      </c>
      <c r="BT1030" s="148">
        <v>5.56</v>
      </c>
      <c r="BU1030" s="148"/>
      <c r="BV1030" s="148"/>
      <c r="BW1030" s="148"/>
      <c r="BX1030" s="169">
        <f t="shared" si="333"/>
        <v>5.56</v>
      </c>
    </row>
    <row r="1031" spans="1:76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335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336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337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334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324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325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326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327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328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329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330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331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332"/>
        <v>5.15</v>
      </c>
      <c r="BT1031" s="148">
        <v>5</v>
      </c>
      <c r="BU1031" s="148"/>
      <c r="BV1031" s="148"/>
      <c r="BW1031" s="148"/>
      <c r="BX1031" s="169">
        <f t="shared" si="333"/>
        <v>5</v>
      </c>
    </row>
    <row r="1032" spans="1:76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324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325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326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327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328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329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330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331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332"/>
        <v>6</v>
      </c>
      <c r="BT1032" s="148">
        <v>5</v>
      </c>
      <c r="BU1032" s="148"/>
      <c r="BV1032" s="148"/>
      <c r="BW1032" s="148"/>
      <c r="BX1032" s="238">
        <f t="shared" si="333"/>
        <v>5</v>
      </c>
    </row>
    <row r="1033" spans="1:76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335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336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337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334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324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325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326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327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328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329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330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331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332"/>
        <v>22</v>
      </c>
      <c r="BT1033" s="148">
        <v>22</v>
      </c>
      <c r="BU1033" s="148"/>
      <c r="BV1033" s="148"/>
      <c r="BW1033" s="148"/>
      <c r="BX1033" s="169">
        <f t="shared" si="333"/>
        <v>22</v>
      </c>
    </row>
    <row r="1034" spans="1:76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335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336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337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334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324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325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326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327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328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329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330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331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332"/>
        <v>22</v>
      </c>
      <c r="BT1034" s="148">
        <v>22</v>
      </c>
      <c r="BU1034" s="148"/>
      <c r="BV1034" s="148"/>
      <c r="BW1034" s="148"/>
      <c r="BX1034" s="169">
        <f t="shared" si="333"/>
        <v>22</v>
      </c>
    </row>
    <row r="1035" spans="1:76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335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336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337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334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324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325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326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327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328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329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330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331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332"/>
        <v>19</v>
      </c>
      <c r="BT1035" s="148">
        <v>19</v>
      </c>
      <c r="BU1035" s="148"/>
      <c r="BV1035" s="148"/>
      <c r="BW1035" s="148"/>
      <c r="BX1035" s="169">
        <f t="shared" si="333"/>
        <v>19</v>
      </c>
    </row>
    <row r="1036" spans="1:76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335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336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337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334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324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325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326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327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328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329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330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331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332"/>
        <v>8</v>
      </c>
      <c r="BT1036" s="148">
        <v>8</v>
      </c>
      <c r="BU1036" s="148"/>
      <c r="BV1036" s="148"/>
      <c r="BW1036" s="148"/>
      <c r="BX1036" s="169">
        <f t="shared" si="333"/>
        <v>8</v>
      </c>
    </row>
    <row r="1037" spans="1:76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335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336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337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334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324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325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326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327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328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329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330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331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332"/>
        <v>8</v>
      </c>
      <c r="BT1037" s="148">
        <v>8</v>
      </c>
      <c r="BU1037" s="148"/>
      <c r="BV1037" s="148"/>
      <c r="BW1037" s="148"/>
      <c r="BX1037" s="169">
        <f t="shared" si="333"/>
        <v>8</v>
      </c>
    </row>
    <row r="1038" spans="1:76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335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336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337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334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324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325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326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327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328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329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330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331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332"/>
        <v>40</v>
      </c>
      <c r="BT1038" s="148">
        <v>40</v>
      </c>
      <c r="BU1038" s="148"/>
      <c r="BV1038" s="148"/>
      <c r="BW1038" s="148"/>
      <c r="BX1038" s="169">
        <f t="shared" si="333"/>
        <v>40</v>
      </c>
    </row>
    <row r="1039" spans="1:76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335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336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337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334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324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325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326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327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328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329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330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331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332"/>
        <v>9.125</v>
      </c>
      <c r="BT1039" s="148">
        <v>8.6999999999999993</v>
      </c>
      <c r="BU1039" s="148"/>
      <c r="BV1039" s="148"/>
      <c r="BW1039" s="148"/>
      <c r="BX1039" s="169">
        <f t="shared" si="333"/>
        <v>8.6999999999999993</v>
      </c>
    </row>
    <row r="1040" spans="1:76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335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336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337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334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324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325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326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327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328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329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330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331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332"/>
        <v>11.3</v>
      </c>
      <c r="BT1040" s="148">
        <v>11.3</v>
      </c>
      <c r="BU1040" s="148"/>
      <c r="BV1040" s="148"/>
      <c r="BW1040" s="148"/>
      <c r="BX1040" s="169">
        <f t="shared" si="333"/>
        <v>11.3</v>
      </c>
    </row>
    <row r="1041" spans="1:76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335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336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337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334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324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325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326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327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328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329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330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331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332"/>
        <v>11.9</v>
      </c>
      <c r="BT1041" s="148">
        <v>11.9</v>
      </c>
      <c r="BU1041" s="148"/>
      <c r="BV1041" s="148"/>
      <c r="BW1041" s="148"/>
      <c r="BX1041" s="169">
        <f t="shared" si="333"/>
        <v>11.9</v>
      </c>
    </row>
    <row r="1042" spans="1:76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324"/>
        <v>#DIV/0!</v>
      </c>
      <c r="AC1042" s="135"/>
      <c r="AD1042" s="135"/>
      <c r="AE1042" s="135"/>
      <c r="AF1042" s="135"/>
      <c r="AG1042" s="238" t="e">
        <f t="shared" si="325"/>
        <v>#DIV/0!</v>
      </c>
      <c r="AH1042" s="135"/>
      <c r="AI1042" s="135"/>
      <c r="AJ1042" s="135"/>
      <c r="AK1042" s="135"/>
      <c r="AL1042" s="135"/>
      <c r="AM1042" s="238" t="e">
        <f t="shared" si="326"/>
        <v>#DIV/0!</v>
      </c>
      <c r="AN1042" s="135"/>
      <c r="AO1042" s="135"/>
      <c r="AP1042" s="135"/>
      <c r="AQ1042" s="135"/>
      <c r="AR1042" s="238" t="e">
        <f t="shared" si="327"/>
        <v>#DIV/0!</v>
      </c>
      <c r="AS1042" s="135"/>
      <c r="AT1042" s="135"/>
      <c r="AU1042" s="135"/>
      <c r="AV1042" s="135"/>
      <c r="AW1042" s="135"/>
      <c r="AX1042" s="238" t="e">
        <f t="shared" si="328"/>
        <v>#DIV/0!</v>
      </c>
      <c r="AY1042" s="135"/>
      <c r="AZ1042" s="135"/>
      <c r="BA1042" s="135"/>
      <c r="BB1042" s="135"/>
      <c r="BC1042" s="238" t="e">
        <f t="shared" si="329"/>
        <v>#DIV/0!</v>
      </c>
      <c r="BD1042" s="135"/>
      <c r="BE1042" s="135"/>
      <c r="BF1042" s="135"/>
      <c r="BG1042" s="135"/>
      <c r="BH1042" s="238" t="e">
        <f t="shared" si="330"/>
        <v>#DIV/0!</v>
      </c>
      <c r="BI1042" s="135"/>
      <c r="BJ1042" s="135"/>
      <c r="BK1042" s="135"/>
      <c r="BL1042" s="135"/>
      <c r="BM1042" s="135"/>
      <c r="BN1042" s="238" t="e">
        <f t="shared" si="331"/>
        <v>#DIV/0!</v>
      </c>
      <c r="BO1042" s="148"/>
      <c r="BP1042" s="148"/>
      <c r="BQ1042" s="148"/>
      <c r="BR1042" s="148"/>
      <c r="BS1042" s="238" t="e">
        <f t="shared" si="332"/>
        <v>#DIV/0!</v>
      </c>
      <c r="BT1042" s="148"/>
      <c r="BU1042" s="148"/>
      <c r="BV1042" s="148"/>
      <c r="BW1042" s="148"/>
      <c r="BX1042" s="238" t="e">
        <f t="shared" si="333"/>
        <v>#DIV/0!</v>
      </c>
    </row>
    <row r="1043" spans="1:76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335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336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337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334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324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325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326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327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328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329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330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331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332"/>
        <v>10.9</v>
      </c>
      <c r="BT1043" s="270">
        <v>10.9</v>
      </c>
      <c r="BU1043" s="270"/>
      <c r="BV1043" s="270"/>
      <c r="BW1043" s="270"/>
      <c r="BX1043" s="169">
        <f t="shared" si="333"/>
        <v>10.9</v>
      </c>
    </row>
    <row r="1044" spans="1:76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335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336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337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334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324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325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326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327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328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329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330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331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332"/>
        <v>10.952499999999999</v>
      </c>
      <c r="BT1044" s="148">
        <v>10.96</v>
      </c>
      <c r="BU1044" s="148"/>
      <c r="BV1044" s="148"/>
      <c r="BW1044" s="148"/>
      <c r="BX1044" s="169">
        <f t="shared" si="333"/>
        <v>10.96</v>
      </c>
    </row>
    <row r="1045" spans="1:76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76" ht="20.25" x14ac:dyDescent="0.3">
      <c r="A1046" s="216"/>
      <c r="B1046" s="302"/>
      <c r="C1046" s="302"/>
      <c r="D1046" s="302"/>
      <c r="E1046" s="302"/>
      <c r="F1046" s="302"/>
      <c r="G1046" s="302"/>
      <c r="H1046" s="302"/>
      <c r="I1046" s="302"/>
      <c r="J1046" s="302"/>
      <c r="K1046" s="302"/>
      <c r="L1046" s="302"/>
      <c r="M1046" s="302"/>
      <c r="N1046" s="302"/>
      <c r="O1046" s="302"/>
      <c r="P1046" s="302"/>
      <c r="Q1046" s="302"/>
      <c r="R1046" s="302"/>
      <c r="S1046" s="302"/>
      <c r="T1046" s="302"/>
      <c r="U1046" s="302"/>
      <c r="V1046" s="302"/>
      <c r="W1046" s="302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76" ht="20.25" x14ac:dyDescent="0.3">
      <c r="B1047" s="302"/>
      <c r="C1047" s="302"/>
      <c r="D1047" s="302"/>
      <c r="E1047" s="302"/>
      <c r="F1047" s="302"/>
      <c r="G1047" s="302"/>
      <c r="H1047" s="302"/>
      <c r="I1047" s="302"/>
      <c r="J1047" s="302"/>
      <c r="K1047" s="302"/>
      <c r="L1047" s="302"/>
      <c r="M1047" s="302"/>
      <c r="N1047" s="302"/>
      <c r="O1047" s="302"/>
      <c r="P1047" s="302"/>
      <c r="Q1047" s="302"/>
      <c r="R1047" s="302"/>
      <c r="S1047" s="302"/>
      <c r="T1047" s="302"/>
      <c r="U1047" s="302"/>
      <c r="V1047" s="302"/>
      <c r="W1047" s="302"/>
      <c r="X1047" s="302"/>
      <c r="Y1047" s="302"/>
      <c r="Z1047" s="302"/>
      <c r="AA1047" s="302"/>
      <c r="AB1047" s="64"/>
      <c r="AC1047" s="1"/>
      <c r="AD1047" s="1"/>
      <c r="AE1047" s="1"/>
      <c r="AF1047" s="1"/>
      <c r="AG1047" s="64"/>
    </row>
    <row r="1048" spans="1:76" ht="20.25" x14ac:dyDescent="0.3">
      <c r="A1048" s="216"/>
      <c r="B1048" s="302"/>
      <c r="C1048" s="302"/>
      <c r="D1048" s="302"/>
      <c r="E1048" s="302"/>
      <c r="F1048" s="302"/>
      <c r="G1048" s="302"/>
      <c r="H1048" s="302"/>
      <c r="I1048" s="302"/>
      <c r="J1048" s="302"/>
      <c r="K1048" s="302"/>
      <c r="L1048" s="302"/>
      <c r="M1048" s="302"/>
      <c r="N1048" s="302"/>
      <c r="O1048" s="302"/>
      <c r="P1048" s="302"/>
      <c r="Q1048" s="302"/>
      <c r="R1048" s="302"/>
      <c r="S1048" s="302"/>
      <c r="T1048" s="302"/>
      <c r="U1048" s="302"/>
      <c r="V1048" s="302"/>
      <c r="W1048" s="302"/>
      <c r="X1048" s="302"/>
      <c r="Y1048" s="302"/>
      <c r="Z1048" s="302"/>
      <c r="AA1048" s="302"/>
      <c r="AB1048" s="64"/>
      <c r="AC1048" s="1"/>
      <c r="AD1048" s="1"/>
      <c r="AE1048" s="1"/>
      <c r="AF1048" s="1"/>
      <c r="AG1048" s="64"/>
    </row>
    <row r="1049" spans="1:76" ht="20.25" x14ac:dyDescent="0.3">
      <c r="B1049" s="302"/>
      <c r="C1049" s="302"/>
      <c r="D1049" s="302"/>
      <c r="E1049" s="302"/>
      <c r="F1049" s="302"/>
      <c r="G1049" s="302"/>
      <c r="H1049" s="302"/>
      <c r="I1049" s="302"/>
      <c r="J1049" s="302"/>
      <c r="K1049" s="302"/>
      <c r="L1049" s="302"/>
      <c r="M1049" s="302"/>
      <c r="N1049" s="302"/>
      <c r="O1049" s="302"/>
      <c r="P1049" s="302"/>
      <c r="Q1049" s="302"/>
      <c r="R1049" s="302"/>
      <c r="S1049" s="302"/>
      <c r="T1049" s="302"/>
      <c r="U1049" s="302"/>
      <c r="V1049" s="302"/>
      <c r="W1049" s="302"/>
      <c r="X1049" s="302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7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7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76" ht="25.5" x14ac:dyDescent="0.35">
      <c r="B1052" s="302"/>
      <c r="C1052" s="302"/>
      <c r="D1052" s="302"/>
      <c r="E1052" s="302"/>
      <c r="F1052" s="302"/>
      <c r="G1052" s="302"/>
      <c r="H1052" s="302"/>
      <c r="I1052" s="302"/>
      <c r="J1052" s="302"/>
      <c r="K1052" s="302"/>
      <c r="L1052" s="302"/>
      <c r="M1052" s="302"/>
      <c r="N1052" s="302"/>
      <c r="O1052" s="302"/>
      <c r="P1052" s="302"/>
      <c r="Q1052" s="302"/>
      <c r="R1052" s="302"/>
      <c r="S1052" s="302"/>
      <c r="T1052" s="302"/>
      <c r="U1052" s="302"/>
      <c r="V1052" s="302"/>
      <c r="W1052" s="302"/>
      <c r="X1052" s="302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7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7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76" ht="26.25" x14ac:dyDescent="0.4">
      <c r="B1055" s="303"/>
      <c r="C1055" s="303"/>
      <c r="D1055" s="303"/>
      <c r="E1055" s="303"/>
      <c r="F1055" s="303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76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842">
    <mergeCell ref="BM635:BX635"/>
    <mergeCell ref="C677:BL677"/>
    <mergeCell ref="BM677:BX677"/>
    <mergeCell ref="C718:BL718"/>
    <mergeCell ref="BM718:BX718"/>
    <mergeCell ref="C759:BL759"/>
    <mergeCell ref="BM759:BX759"/>
    <mergeCell ref="C800:BL800"/>
    <mergeCell ref="BM800:BX800"/>
    <mergeCell ref="A427:BX427"/>
    <mergeCell ref="A469:BX469"/>
    <mergeCell ref="A510:BX510"/>
    <mergeCell ref="A551:BX551"/>
    <mergeCell ref="A593:BX593"/>
    <mergeCell ref="C428:BL428"/>
    <mergeCell ref="BM428:BX428"/>
    <mergeCell ref="C470:BL470"/>
    <mergeCell ref="BM470:BX470"/>
    <mergeCell ref="C511:BL511"/>
    <mergeCell ref="BM511:BX511"/>
    <mergeCell ref="C552:BL552"/>
    <mergeCell ref="BM552:BX552"/>
    <mergeCell ref="C594:BL594"/>
    <mergeCell ref="BM594:BX594"/>
    <mergeCell ref="A219:BX219"/>
    <mergeCell ref="A260:BX260"/>
    <mergeCell ref="A302:BX302"/>
    <mergeCell ref="A343:BX343"/>
    <mergeCell ref="A385:BX385"/>
    <mergeCell ref="C220:BL220"/>
    <mergeCell ref="BM220:BX220"/>
    <mergeCell ref="C261:BL261"/>
    <mergeCell ref="BM261:BX261"/>
    <mergeCell ref="C303:BL303"/>
    <mergeCell ref="BM303:BX303"/>
    <mergeCell ref="C344:BL344"/>
    <mergeCell ref="BM344:BX344"/>
    <mergeCell ref="C386:BL386"/>
    <mergeCell ref="BM386:BX386"/>
    <mergeCell ref="A9:BX9"/>
    <mergeCell ref="O10:BX10"/>
    <mergeCell ref="A53:BX53"/>
    <mergeCell ref="A95:BX95"/>
    <mergeCell ref="A136:BX136"/>
    <mergeCell ref="A178:BX178"/>
    <mergeCell ref="C54:BL54"/>
    <mergeCell ref="BM54:BX54"/>
    <mergeCell ref="C96:BL96"/>
    <mergeCell ref="BM96:BX96"/>
    <mergeCell ref="C137:BL137"/>
    <mergeCell ref="BM137:BX137"/>
    <mergeCell ref="C179:BL179"/>
    <mergeCell ref="BM179:BX179"/>
    <mergeCell ref="BT843:BW843"/>
    <mergeCell ref="BX843:BX844"/>
    <mergeCell ref="BT885:BW885"/>
    <mergeCell ref="BX885:BX886"/>
    <mergeCell ref="BT926:BW926"/>
    <mergeCell ref="BX926:BX927"/>
    <mergeCell ref="BT968:BW968"/>
    <mergeCell ref="BX968:BX969"/>
    <mergeCell ref="BT1009:BW1009"/>
    <mergeCell ref="BX1009:BX1010"/>
    <mergeCell ref="A883:BX883"/>
    <mergeCell ref="A924:BX924"/>
    <mergeCell ref="A966:BX966"/>
    <mergeCell ref="A1007:BX1007"/>
    <mergeCell ref="C884:BL884"/>
    <mergeCell ref="BM884:BX884"/>
    <mergeCell ref="C925:BL925"/>
    <mergeCell ref="BM925:BX925"/>
    <mergeCell ref="C967:BL967"/>
    <mergeCell ref="BM967:BX967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A676:BX676"/>
    <mergeCell ref="A717:BX717"/>
    <mergeCell ref="A758:BX758"/>
    <mergeCell ref="A799:BX799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T595:BW595"/>
    <mergeCell ref="BX595:BX596"/>
    <mergeCell ref="BT221:BW221"/>
    <mergeCell ref="BX221:BX222"/>
    <mergeCell ref="BT262:BW262"/>
    <mergeCell ref="BX262:BX263"/>
    <mergeCell ref="BT304:BW304"/>
    <mergeCell ref="BX304:BX305"/>
    <mergeCell ref="BT345:BW345"/>
    <mergeCell ref="BX345:BX346"/>
    <mergeCell ref="BT387:BW387"/>
    <mergeCell ref="BX387:BX388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AY636:BB636"/>
    <mergeCell ref="AC636:AF636"/>
    <mergeCell ref="AG636:AG637"/>
    <mergeCell ref="AB678:AB679"/>
    <mergeCell ref="M760:P760"/>
    <mergeCell ref="AC678:AF678"/>
    <mergeCell ref="AG678:AG679"/>
    <mergeCell ref="A721:A722"/>
    <mergeCell ref="G719:G720"/>
    <mergeCell ref="H719:K719"/>
    <mergeCell ref="L719:L720"/>
    <mergeCell ref="C719:F719"/>
    <mergeCell ref="L760:L761"/>
    <mergeCell ref="Q760:Q761"/>
    <mergeCell ref="A724:A725"/>
    <mergeCell ref="C760:F760"/>
    <mergeCell ref="G760:G761"/>
    <mergeCell ref="H760:K760"/>
    <mergeCell ref="A762:A763"/>
    <mergeCell ref="R760:V760"/>
    <mergeCell ref="A680:A681"/>
    <mergeCell ref="G429:G430"/>
    <mergeCell ref="H429:K429"/>
    <mergeCell ref="AY553:BB553"/>
    <mergeCell ref="BC553:BC554"/>
    <mergeCell ref="BO595:BR595"/>
    <mergeCell ref="BS595:BS596"/>
    <mergeCell ref="BI429:BM429"/>
    <mergeCell ref="BN429:BN430"/>
    <mergeCell ref="BI471:BM471"/>
    <mergeCell ref="BN471:BN472"/>
    <mergeCell ref="BI595:BM595"/>
    <mergeCell ref="BN595:BN596"/>
    <mergeCell ref="AS595:AV595"/>
    <mergeCell ref="AC595:AF595"/>
    <mergeCell ref="AG595:AG596"/>
    <mergeCell ref="AH595:AL595"/>
    <mergeCell ref="AM595:AM596"/>
    <mergeCell ref="BC595:BC596"/>
    <mergeCell ref="BO843:BR843"/>
    <mergeCell ref="BS843:BS844"/>
    <mergeCell ref="BO885:BR885"/>
    <mergeCell ref="BS885:BS886"/>
    <mergeCell ref="BO636:BR636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BO429:BR429"/>
    <mergeCell ref="BS429:BS430"/>
    <mergeCell ref="BO471:BR471"/>
    <mergeCell ref="BS471:BS472"/>
    <mergeCell ref="BO926:BR926"/>
    <mergeCell ref="BS926:BS927"/>
    <mergeCell ref="BO968:BR968"/>
    <mergeCell ref="BS968:BS969"/>
    <mergeCell ref="BO1009:BR1009"/>
    <mergeCell ref="BS1009:BS1010"/>
    <mergeCell ref="AH1009:AL1009"/>
    <mergeCell ref="R968:V968"/>
    <mergeCell ref="BC926:BC927"/>
    <mergeCell ref="AY968:BB968"/>
    <mergeCell ref="BC968:BC969"/>
    <mergeCell ref="BI968:BM968"/>
    <mergeCell ref="AC1009:AF1009"/>
    <mergeCell ref="AG1009:AG1010"/>
    <mergeCell ref="AC926:AF926"/>
    <mergeCell ref="AB968:AB969"/>
    <mergeCell ref="BO221:BR221"/>
    <mergeCell ref="BS221:BS222"/>
    <mergeCell ref="BO262:BR262"/>
    <mergeCell ref="BS262:BS263"/>
    <mergeCell ref="BO304:BR304"/>
    <mergeCell ref="BS304:BS305"/>
    <mergeCell ref="BO345:BR345"/>
    <mergeCell ref="BS345:BS346"/>
    <mergeCell ref="BO387:BR387"/>
    <mergeCell ref="BS387:BS388"/>
    <mergeCell ref="BI221:BM221"/>
    <mergeCell ref="BN221:BN222"/>
    <mergeCell ref="BI262:BM262"/>
    <mergeCell ref="BN262:BN263"/>
    <mergeCell ref="BI304:BM304"/>
    <mergeCell ref="BN304:BN305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I11:BM11"/>
    <mergeCell ref="BN11:BN12"/>
    <mergeCell ref="BI55:BM55"/>
    <mergeCell ref="BN55:BN56"/>
    <mergeCell ref="BI97:BM97"/>
    <mergeCell ref="BN97:BN98"/>
    <mergeCell ref="BI138:BM138"/>
    <mergeCell ref="BN138:BN139"/>
    <mergeCell ref="AG97:AG98"/>
    <mergeCell ref="AH11:AL11"/>
    <mergeCell ref="AX1009:AX1010"/>
    <mergeCell ref="AN1009:AQ1009"/>
    <mergeCell ref="AR1009:AR1010"/>
    <mergeCell ref="AS885:AV885"/>
    <mergeCell ref="AS926:AV926"/>
    <mergeCell ref="AN926:AQ926"/>
    <mergeCell ref="AR926:AR927"/>
    <mergeCell ref="AM1009:AM1010"/>
    <mergeCell ref="AS801:AV801"/>
    <mergeCell ref="AX801:AX802"/>
    <mergeCell ref="A841:BX841"/>
    <mergeCell ref="C842:BL842"/>
    <mergeCell ref="BM842:BX842"/>
    <mergeCell ref="C1008:BL1008"/>
    <mergeCell ref="BM1008:BX1008"/>
    <mergeCell ref="BI843:BM843"/>
    <mergeCell ref="BN843:BN844"/>
    <mergeCell ref="BI885:BM885"/>
    <mergeCell ref="BN885:BN886"/>
    <mergeCell ref="AS843:AV843"/>
    <mergeCell ref="AG843:AG844"/>
    <mergeCell ref="AC885:AF885"/>
    <mergeCell ref="AG885:AG886"/>
    <mergeCell ref="AH636:AL636"/>
    <mergeCell ref="AM636:AM637"/>
    <mergeCell ref="AN636:AQ636"/>
    <mergeCell ref="AR636:AR637"/>
    <mergeCell ref="BI636:BM636"/>
    <mergeCell ref="BN636:BN637"/>
    <mergeCell ref="BI678:BM678"/>
    <mergeCell ref="BN678:BN679"/>
    <mergeCell ref="BI719:BM719"/>
    <mergeCell ref="BD678:BG678"/>
    <mergeCell ref="BH678:BH679"/>
    <mergeCell ref="BD719:BG719"/>
    <mergeCell ref="BH719:BH720"/>
    <mergeCell ref="AN678:AQ678"/>
    <mergeCell ref="AR678:AR679"/>
    <mergeCell ref="AH678:AL678"/>
    <mergeCell ref="BI345:BM345"/>
    <mergeCell ref="BN345:BN346"/>
    <mergeCell ref="BI387:BM387"/>
    <mergeCell ref="BN387:BN388"/>
    <mergeCell ref="AR304:AR305"/>
    <mergeCell ref="AN345:AQ345"/>
    <mergeCell ref="AR345:AR346"/>
    <mergeCell ref="AC221:AF221"/>
    <mergeCell ref="AY221:BB221"/>
    <mergeCell ref="BC221:BC222"/>
    <mergeCell ref="BH304:BH305"/>
    <mergeCell ref="BD345:BG345"/>
    <mergeCell ref="BH345:BH346"/>
    <mergeCell ref="BD387:BG387"/>
    <mergeCell ref="BH387:BH388"/>
    <mergeCell ref="AS262:AV262"/>
    <mergeCell ref="AS304:AV304"/>
    <mergeCell ref="BH221:BH222"/>
    <mergeCell ref="BH262:BH263"/>
    <mergeCell ref="AX345:AX346"/>
    <mergeCell ref="AX387:AX388"/>
    <mergeCell ref="AM221:AM222"/>
    <mergeCell ref="AM387:AM388"/>
    <mergeCell ref="A226:A227"/>
    <mergeCell ref="L387:L388"/>
    <mergeCell ref="M387:P387"/>
    <mergeCell ref="BI180:BM180"/>
    <mergeCell ref="BN180:BN181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Y926:BB926"/>
    <mergeCell ref="W304:W305"/>
    <mergeCell ref="X304:AA304"/>
    <mergeCell ref="AM97:AM98"/>
    <mergeCell ref="AH138:AL138"/>
    <mergeCell ref="AY345:BB345"/>
    <mergeCell ref="BC345:BC346"/>
    <mergeCell ref="AY387:BB387"/>
    <mergeCell ref="BC387:BC38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AY262:BB262"/>
    <mergeCell ref="BC262:BC263"/>
    <mergeCell ref="AY304:BB304"/>
    <mergeCell ref="BC304:BC305"/>
    <mergeCell ref="AM11:AM12"/>
    <mergeCell ref="AN55:AQ55"/>
    <mergeCell ref="W512:W513"/>
    <mergeCell ref="R345:V345"/>
    <mergeCell ref="BC429:BC430"/>
    <mergeCell ref="AN387:AQ387"/>
    <mergeCell ref="AH429:AL429"/>
    <mergeCell ref="AM429:AM430"/>
    <mergeCell ref="AY471:BB471"/>
    <mergeCell ref="BC471:BC472"/>
    <mergeCell ref="AY512:BB512"/>
    <mergeCell ref="BC512:BC513"/>
    <mergeCell ref="AN512:AQ512"/>
    <mergeCell ref="AR512:AR513"/>
    <mergeCell ref="BO512:BR512"/>
    <mergeCell ref="BS512:BS513"/>
    <mergeCell ref="BI512:BM512"/>
    <mergeCell ref="BN512:BN513"/>
    <mergeCell ref="C471:F471"/>
    <mergeCell ref="G471:G472"/>
    <mergeCell ref="C429:F429"/>
    <mergeCell ref="A223:A224"/>
    <mergeCell ref="Q512:Q513"/>
    <mergeCell ref="A13:A14"/>
    <mergeCell ref="A16:A17"/>
    <mergeCell ref="AN429:AQ429"/>
    <mergeCell ref="AR429:AR430"/>
    <mergeCell ref="AN471:AQ471"/>
    <mergeCell ref="AR471:AR47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Q471:Q472"/>
    <mergeCell ref="AN221:AQ221"/>
    <mergeCell ref="AR221:AR222"/>
    <mergeCell ref="AN262:AQ262"/>
    <mergeCell ref="AR262:AR263"/>
    <mergeCell ref="AN304:AQ304"/>
    <mergeCell ref="AG471:AG472"/>
    <mergeCell ref="A392:A393"/>
    <mergeCell ref="W926:W927"/>
    <mergeCell ref="X926:AA926"/>
    <mergeCell ref="AB926:AB927"/>
    <mergeCell ref="AC968:AF968"/>
    <mergeCell ref="AG968:AG969"/>
    <mergeCell ref="W968:W969"/>
    <mergeCell ref="BN719:BN720"/>
    <mergeCell ref="BI760:BM760"/>
    <mergeCell ref="BN760:BN761"/>
    <mergeCell ref="BI801:BM801"/>
    <mergeCell ref="BN801:BN802"/>
    <mergeCell ref="AH719:AL719"/>
    <mergeCell ref="AM719:AM720"/>
    <mergeCell ref="AB801:AB802"/>
    <mergeCell ref="X760:AA760"/>
    <mergeCell ref="AB760:AB761"/>
    <mergeCell ref="W760:W761"/>
    <mergeCell ref="AC719:AF719"/>
    <mergeCell ref="AG719:AG720"/>
    <mergeCell ref="AC760:AF760"/>
    <mergeCell ref="AG760:AG761"/>
    <mergeCell ref="BI926:BM926"/>
    <mergeCell ref="BN926:BN927"/>
    <mergeCell ref="BN968:BN969"/>
    <mergeCell ref="BI1009:BM1009"/>
    <mergeCell ref="BN1009:BN1010"/>
    <mergeCell ref="H512:K512"/>
    <mergeCell ref="H471:K471"/>
    <mergeCell ref="L471:L472"/>
    <mergeCell ref="M471:P471"/>
    <mergeCell ref="R471:V471"/>
    <mergeCell ref="AS471:AV471"/>
    <mergeCell ref="AS512:AV512"/>
    <mergeCell ref="AS553:AV553"/>
    <mergeCell ref="X512:AA512"/>
    <mergeCell ref="BD595:BG595"/>
    <mergeCell ref="BH595:BH596"/>
    <mergeCell ref="AB595:AB596"/>
    <mergeCell ref="AH471:AL471"/>
    <mergeCell ref="AM471:AM472"/>
    <mergeCell ref="AH512:AL512"/>
    <mergeCell ref="AM512:AM513"/>
    <mergeCell ref="AG553:AG554"/>
    <mergeCell ref="AH553:AL553"/>
    <mergeCell ref="AM553:AM554"/>
    <mergeCell ref="AB512:AB513"/>
    <mergeCell ref="AB471:AB472"/>
    <mergeCell ref="W595:W596"/>
    <mergeCell ref="A683:A684"/>
    <mergeCell ref="AX636:AX637"/>
    <mergeCell ref="AX678:AX679"/>
    <mergeCell ref="AX719:AX720"/>
    <mergeCell ref="AX760:AX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S719:AV719"/>
    <mergeCell ref="AS760:AV760"/>
    <mergeCell ref="AM678:AM679"/>
    <mergeCell ref="A634:BX634"/>
    <mergeCell ref="C635:BL635"/>
    <mergeCell ref="AR843:AR844"/>
    <mergeCell ref="AC843:AF843"/>
    <mergeCell ref="AN595:AQ595"/>
    <mergeCell ref="AR595:AR596"/>
    <mergeCell ref="R719:V719"/>
    <mergeCell ref="AC801:AF801"/>
    <mergeCell ref="AG801:AG802"/>
    <mergeCell ref="AH760:AL760"/>
    <mergeCell ref="AM760:AM761"/>
    <mergeCell ref="R678:V678"/>
    <mergeCell ref="R801:V801"/>
    <mergeCell ref="X678:AA678"/>
    <mergeCell ref="W678:W679"/>
    <mergeCell ref="AH801:AL801"/>
    <mergeCell ref="AM801:AM802"/>
    <mergeCell ref="X719:AA719"/>
    <mergeCell ref="AB719:AB720"/>
    <mergeCell ref="W719:W720"/>
    <mergeCell ref="AN719:AQ719"/>
    <mergeCell ref="AR719:AR720"/>
    <mergeCell ref="AN760:AQ760"/>
    <mergeCell ref="AR760:AR761"/>
    <mergeCell ref="AN801:AQ801"/>
    <mergeCell ref="AR801:AR802"/>
    <mergeCell ref="Q968:Q969"/>
    <mergeCell ref="X843:AA843"/>
    <mergeCell ref="AB843:AB844"/>
    <mergeCell ref="M968:P968"/>
    <mergeCell ref="AN968:AQ968"/>
    <mergeCell ref="AR968:AR969"/>
    <mergeCell ref="AS968:AV968"/>
    <mergeCell ref="A845:A846"/>
    <mergeCell ref="A848:A849"/>
    <mergeCell ref="R926:V926"/>
    <mergeCell ref="C885:F885"/>
    <mergeCell ref="G885:G886"/>
    <mergeCell ref="H885:K885"/>
    <mergeCell ref="L885:L886"/>
    <mergeCell ref="M885:P885"/>
    <mergeCell ref="Q885:Q886"/>
    <mergeCell ref="R885:V885"/>
    <mergeCell ref="AG926:AG927"/>
    <mergeCell ref="X885:AA885"/>
    <mergeCell ref="AB885:AB886"/>
    <mergeCell ref="L926:L927"/>
    <mergeCell ref="M926:P926"/>
    <mergeCell ref="Q926:Q927"/>
    <mergeCell ref="A887:A888"/>
    <mergeCell ref="H262:K262"/>
    <mergeCell ref="A264:A265"/>
    <mergeCell ref="AC304:AF304"/>
    <mergeCell ref="B261:B263"/>
    <mergeCell ref="AG387:AG388"/>
    <mergeCell ref="AB387:AB388"/>
    <mergeCell ref="AR387:AR388"/>
    <mergeCell ref="AS429:AV429"/>
    <mergeCell ref="W345:W346"/>
    <mergeCell ref="X345:AA345"/>
    <mergeCell ref="AB345:AB346"/>
    <mergeCell ref="X387:AA387"/>
    <mergeCell ref="R387:V387"/>
    <mergeCell ref="AS387:AV387"/>
    <mergeCell ref="AH345:AL345"/>
    <mergeCell ref="AM345:AM346"/>
    <mergeCell ref="AH387:AL387"/>
    <mergeCell ref="AC345:AF345"/>
    <mergeCell ref="AC387:AF387"/>
    <mergeCell ref="M345:P345"/>
    <mergeCell ref="Q345:Q346"/>
    <mergeCell ref="G345:G346"/>
    <mergeCell ref="H345:K345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1011:A1012"/>
    <mergeCell ref="A1014:A1015"/>
    <mergeCell ref="B1046:W1046"/>
    <mergeCell ref="B1047:AA1047"/>
    <mergeCell ref="B1048:AA1048"/>
    <mergeCell ref="B1049:X1049"/>
    <mergeCell ref="A928:A929"/>
    <mergeCell ref="M221:P221"/>
    <mergeCell ref="Q221:Q222"/>
    <mergeCell ref="AB636:AB637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W553:W554"/>
    <mergeCell ref="X553:AA553"/>
    <mergeCell ref="AB553:AB554"/>
    <mergeCell ref="A597:A598"/>
    <mergeCell ref="A600:A601"/>
    <mergeCell ref="C636:F636"/>
    <mergeCell ref="G636:G637"/>
    <mergeCell ref="H636:K636"/>
    <mergeCell ref="Q387:Q388"/>
    <mergeCell ref="Q304:Q305"/>
    <mergeCell ref="L262:L263"/>
    <mergeCell ref="H180:K180"/>
    <mergeCell ref="Q138:Q139"/>
    <mergeCell ref="W138:W139"/>
    <mergeCell ref="X138:AA138"/>
    <mergeCell ref="C55:F55"/>
    <mergeCell ref="G55:G56"/>
    <mergeCell ref="H55:K55"/>
    <mergeCell ref="L55:L56"/>
    <mergeCell ref="M55:P55"/>
    <mergeCell ref="Q55:Q56"/>
    <mergeCell ref="R55:V55"/>
    <mergeCell ref="X97:AA97"/>
    <mergeCell ref="R138:V138"/>
    <mergeCell ref="W55:W56"/>
    <mergeCell ref="X55:AA55"/>
    <mergeCell ref="M97:P97"/>
    <mergeCell ref="Q97:Q98"/>
    <mergeCell ref="R97:V97"/>
    <mergeCell ref="L97:L98"/>
    <mergeCell ref="H97:K97"/>
    <mergeCell ref="W97:W98"/>
    <mergeCell ref="H138:K138"/>
    <mergeCell ref="L138:L139"/>
    <mergeCell ref="M138:P138"/>
    <mergeCell ref="A57:A58"/>
    <mergeCell ref="A60:A61"/>
    <mergeCell ref="C97:F97"/>
    <mergeCell ref="G97:G98"/>
    <mergeCell ref="A99:A100"/>
    <mergeCell ref="A182:A183"/>
    <mergeCell ref="A185:A186"/>
    <mergeCell ref="A140:A141"/>
    <mergeCell ref="A143:A144"/>
    <mergeCell ref="A102:A103"/>
    <mergeCell ref="C180:F180"/>
    <mergeCell ref="G180:G181"/>
    <mergeCell ref="B179:B181"/>
    <mergeCell ref="B137:B139"/>
    <mergeCell ref="C138:F138"/>
    <mergeCell ref="G138:G139"/>
    <mergeCell ref="AN885:AQ885"/>
    <mergeCell ref="AS345:AV345"/>
    <mergeCell ref="A389:A390"/>
    <mergeCell ref="C304:F304"/>
    <mergeCell ref="G304:G305"/>
    <mergeCell ref="H304:K304"/>
    <mergeCell ref="A347:A348"/>
    <mergeCell ref="A350:A351"/>
    <mergeCell ref="C387:F387"/>
    <mergeCell ref="L304:L305"/>
    <mergeCell ref="M304:P304"/>
    <mergeCell ref="B386:B388"/>
    <mergeCell ref="B344:B346"/>
    <mergeCell ref="A344:A346"/>
    <mergeCell ref="B303:B305"/>
    <mergeCell ref="G387:G388"/>
    <mergeCell ref="H387:K387"/>
    <mergeCell ref="L345:L346"/>
    <mergeCell ref="AM843:AM844"/>
    <mergeCell ref="C345:F345"/>
    <mergeCell ref="A306:A307"/>
    <mergeCell ref="A806:A807"/>
    <mergeCell ref="W885:W886"/>
    <mergeCell ref="R304:V304"/>
    <mergeCell ref="AG429:AG430"/>
    <mergeCell ref="AY429:BB429"/>
    <mergeCell ref="AS11:AV11"/>
    <mergeCell ref="AS55:AV55"/>
    <mergeCell ref="AS97:AV97"/>
    <mergeCell ref="AS138:AV138"/>
    <mergeCell ref="AS180:AV180"/>
    <mergeCell ref="AX221:AX222"/>
    <mergeCell ref="AX262:AX263"/>
    <mergeCell ref="AX304:AX305"/>
    <mergeCell ref="AS221:AV221"/>
    <mergeCell ref="AG138:AG139"/>
    <mergeCell ref="AG304:AG305"/>
    <mergeCell ref="AH262:AL262"/>
    <mergeCell ref="AH55:AL55"/>
    <mergeCell ref="AM55:AM56"/>
    <mergeCell ref="AH97:AL97"/>
    <mergeCell ref="AM138:AM139"/>
    <mergeCell ref="AH180:AL180"/>
    <mergeCell ref="AM180:AM181"/>
    <mergeCell ref="AM262:AM263"/>
    <mergeCell ref="AH304:AL304"/>
    <mergeCell ref="AM304:AM305"/>
    <mergeCell ref="AR55:AR56"/>
    <mergeCell ref="BH429:BH430"/>
    <mergeCell ref="A890:A891"/>
    <mergeCell ref="AX843:AX844"/>
    <mergeCell ref="AX885:AX886"/>
    <mergeCell ref="M719:P719"/>
    <mergeCell ref="Q719:Q720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AC11:AF11"/>
    <mergeCell ref="AG11:AG12"/>
    <mergeCell ref="AC55:AF55"/>
    <mergeCell ref="AX11:AX12"/>
    <mergeCell ref="AX55:AX56"/>
    <mergeCell ref="AR885:AR886"/>
    <mergeCell ref="R636:V636"/>
    <mergeCell ref="AC97:AF97"/>
    <mergeCell ref="W387:W388"/>
    <mergeCell ref="AH221:AL221"/>
    <mergeCell ref="X180:AA180"/>
    <mergeCell ref="AB180:AB181"/>
    <mergeCell ref="X221:AA221"/>
    <mergeCell ref="AB221:AB222"/>
    <mergeCell ref="AG345:AG346"/>
    <mergeCell ref="AB304:AB305"/>
    <mergeCell ref="AG180:AG181"/>
    <mergeCell ref="A342:AX342"/>
    <mergeCell ref="A309:A310"/>
    <mergeCell ref="G221:G222"/>
    <mergeCell ref="H221:K221"/>
    <mergeCell ref="R221:V221"/>
    <mergeCell ref="L221:L222"/>
    <mergeCell ref="C262:F262"/>
    <mergeCell ref="A267:A268"/>
    <mergeCell ref="G262:G263"/>
    <mergeCell ref="M262:P262"/>
    <mergeCell ref="C221:F221"/>
    <mergeCell ref="L180:L181"/>
    <mergeCell ref="M180:P180"/>
    <mergeCell ref="BD885:BG885"/>
    <mergeCell ref="BH885:BH886"/>
    <mergeCell ref="AH885:AL885"/>
    <mergeCell ref="AM885:AM886"/>
    <mergeCell ref="BD843:BG843"/>
    <mergeCell ref="BH843:BH844"/>
    <mergeCell ref="BD760:BG760"/>
    <mergeCell ref="BH760:BH761"/>
    <mergeCell ref="BD801:BG801"/>
    <mergeCell ref="BH801:BH802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A803:A804"/>
    <mergeCell ref="R843:V843"/>
    <mergeCell ref="W843:W844"/>
    <mergeCell ref="W801:W802"/>
    <mergeCell ref="BD1009:BG1009"/>
    <mergeCell ref="BH1009:BH1010"/>
    <mergeCell ref="B967:B969"/>
    <mergeCell ref="A967:A969"/>
    <mergeCell ref="C926:F926"/>
    <mergeCell ref="G926:G927"/>
    <mergeCell ref="H926:K926"/>
    <mergeCell ref="X968:AA968"/>
    <mergeCell ref="AX926:AX927"/>
    <mergeCell ref="AX968:AX969"/>
    <mergeCell ref="AB1009:AB1010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BD926:BG926"/>
    <mergeCell ref="BH926:BH927"/>
    <mergeCell ref="BD968:BG968"/>
    <mergeCell ref="BH968:BH969"/>
    <mergeCell ref="BH471:BH472"/>
    <mergeCell ref="BD512:BG512"/>
    <mergeCell ref="BH512:BH513"/>
    <mergeCell ref="BD553:BG553"/>
    <mergeCell ref="BH553:BH554"/>
    <mergeCell ref="BD636:BG636"/>
    <mergeCell ref="BH636:BH637"/>
    <mergeCell ref="X595:AA595"/>
    <mergeCell ref="X636:AA636"/>
    <mergeCell ref="AC471:AF471"/>
    <mergeCell ref="AX595:AX596"/>
    <mergeCell ref="AX553:AX554"/>
    <mergeCell ref="AY595:BB595"/>
    <mergeCell ref="AN553:AQ553"/>
    <mergeCell ref="AX471:AX472"/>
    <mergeCell ref="AX512:AX513"/>
    <mergeCell ref="BO553:BR553"/>
    <mergeCell ref="BS553:BS554"/>
    <mergeCell ref="BI553:BM553"/>
    <mergeCell ref="BN553:BN554"/>
    <mergeCell ref="A431:A432"/>
    <mergeCell ref="A434:A435"/>
    <mergeCell ref="R512:V512"/>
    <mergeCell ref="AC512:AF512"/>
    <mergeCell ref="AG512:AG513"/>
    <mergeCell ref="W471:W472"/>
    <mergeCell ref="X471:AA471"/>
    <mergeCell ref="G512:G513"/>
    <mergeCell ref="A765:A766"/>
    <mergeCell ref="A558:A559"/>
    <mergeCell ref="L512:L513"/>
    <mergeCell ref="M512:P512"/>
    <mergeCell ref="Q595:Q596"/>
    <mergeCell ref="A555:A556"/>
    <mergeCell ref="AC553:AF553"/>
    <mergeCell ref="A473:A474"/>
    <mergeCell ref="A476:A477"/>
    <mergeCell ref="W636:W637"/>
    <mergeCell ref="L636:L637"/>
    <mergeCell ref="M636:P636"/>
    <mergeCell ref="Q636:Q637"/>
    <mergeCell ref="C512:F512"/>
    <mergeCell ref="C595:F595"/>
    <mergeCell ref="G595:G596"/>
    <mergeCell ref="X801:AA801"/>
    <mergeCell ref="AH843:AL843"/>
    <mergeCell ref="AN843:AQ843"/>
    <mergeCell ref="H843:K843"/>
    <mergeCell ref="L843:L844"/>
    <mergeCell ref="M843:P843"/>
    <mergeCell ref="Q843:Q844"/>
    <mergeCell ref="B220:B222"/>
    <mergeCell ref="BD221:BG221"/>
    <mergeCell ref="BD262:BG262"/>
    <mergeCell ref="AR553:AR554"/>
    <mergeCell ref="H595:K595"/>
    <mergeCell ref="R595:V595"/>
    <mergeCell ref="L595:L596"/>
    <mergeCell ref="M595:P595"/>
    <mergeCell ref="BD471:BG471"/>
    <mergeCell ref="AC262:AF262"/>
    <mergeCell ref="AG262:AG263"/>
    <mergeCell ref="BD429:BG429"/>
    <mergeCell ref="AG221:AG222"/>
    <mergeCell ref="W262:W263"/>
    <mergeCell ref="BD304:BG304"/>
    <mergeCell ref="AX429:AX430"/>
    <mergeCell ref="AC429:AF429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W11:W12"/>
    <mergeCell ref="AB97:AB98"/>
    <mergeCell ref="W221:W222"/>
    <mergeCell ref="Q262:Q263"/>
    <mergeCell ref="AB55:AB56"/>
    <mergeCell ref="AX97:AX98"/>
    <mergeCell ref="AX138:AX139"/>
    <mergeCell ref="AX180:AX181"/>
    <mergeCell ref="AG55:AG56"/>
    <mergeCell ref="AC180:AF180"/>
    <mergeCell ref="AB262:AB263"/>
    <mergeCell ref="AC138:AF138"/>
    <mergeCell ref="X262:AA262"/>
    <mergeCell ref="AN97:AQ97"/>
    <mergeCell ref="AN11:AQ11"/>
    <mergeCell ref="AR11:AR12"/>
    <mergeCell ref="AR97:AR98"/>
    <mergeCell ref="AN138:AQ138"/>
    <mergeCell ref="AR138:AR139"/>
    <mergeCell ref="Q180:Q181"/>
    <mergeCell ref="R180:V180"/>
    <mergeCell ref="W180:W181"/>
    <mergeCell ref="AB138:AB139"/>
    <mergeCell ref="R262:V262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08" t="s">
        <v>95</v>
      </c>
      <c r="B1" s="308"/>
      <c r="C1" s="308"/>
      <c r="D1" s="308"/>
      <c r="E1" s="308"/>
      <c r="F1" s="308"/>
      <c r="G1" s="308"/>
    </row>
    <row r="2" spans="1:7" ht="29.25" customHeight="1" x14ac:dyDescent="0.2">
      <c r="A2" s="309"/>
      <c r="B2" s="309"/>
      <c r="C2" s="309"/>
      <c r="D2" s="309"/>
      <c r="E2" s="309"/>
      <c r="F2" s="309"/>
      <c r="G2" s="309"/>
    </row>
    <row r="3" spans="1:7" ht="30" customHeight="1" x14ac:dyDescent="0.2">
      <c r="A3" s="304" t="s">
        <v>68</v>
      </c>
      <c r="B3" s="306" t="s">
        <v>69</v>
      </c>
      <c r="C3" s="307" t="s">
        <v>70</v>
      </c>
      <c r="D3" s="306" t="s">
        <v>71</v>
      </c>
      <c r="E3" s="306"/>
      <c r="F3" s="306"/>
      <c r="G3" s="306"/>
    </row>
    <row r="4" spans="1:7" ht="20.25" customHeight="1" x14ac:dyDescent="0.2">
      <c r="A4" s="305"/>
      <c r="B4" s="306"/>
      <c r="C4" s="307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28" t="s">
        <v>101</v>
      </c>
      <c r="B1" s="328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16" t="s">
        <v>103</v>
      </c>
      <c r="C2" s="316"/>
      <c r="D2" s="316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7" t="s">
        <v>56</v>
      </c>
      <c r="C3" s="317"/>
      <c r="D3" s="317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7" t="s">
        <v>6</v>
      </c>
      <c r="C4" s="317"/>
      <c r="D4" s="317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7" t="s">
        <v>105</v>
      </c>
      <c r="C5" s="317"/>
      <c r="D5" s="317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7" t="s">
        <v>79</v>
      </c>
      <c r="C6" s="317"/>
      <c r="D6" s="317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7" t="s">
        <v>58</v>
      </c>
      <c r="C7" s="317"/>
      <c r="D7" s="317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7" t="s">
        <v>57</v>
      </c>
      <c r="C8" s="317"/>
      <c r="D8" s="317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7" t="s">
        <v>7</v>
      </c>
      <c r="C9" s="317"/>
      <c r="D9" s="317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7" t="s">
        <v>106</v>
      </c>
      <c r="C10" s="317"/>
      <c r="D10" s="317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7" t="s">
        <v>11</v>
      </c>
      <c r="C11" s="317"/>
      <c r="D11" s="317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7" t="s">
        <v>12</v>
      </c>
      <c r="C12" s="317"/>
      <c r="D12" s="317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7" t="s">
        <v>107</v>
      </c>
      <c r="C13" s="317"/>
      <c r="D13" s="317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7" t="s">
        <v>108</v>
      </c>
      <c r="C14" s="317"/>
      <c r="D14" s="317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7" t="s">
        <v>109</v>
      </c>
      <c r="C15" s="317"/>
      <c r="D15" s="317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7" t="s">
        <v>2</v>
      </c>
      <c r="C16" s="317"/>
      <c r="D16" s="317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7" t="s">
        <v>51</v>
      </c>
      <c r="C17" s="317"/>
      <c r="D17" s="317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13" t="s">
        <v>26</v>
      </c>
      <c r="C18" s="314"/>
      <c r="D18" s="315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25" t="s">
        <v>110</v>
      </c>
      <c r="C19" s="326"/>
      <c r="D19" s="327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7" t="s">
        <v>3</v>
      </c>
      <c r="C20" s="317"/>
      <c r="D20" s="317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7" t="s">
        <v>8</v>
      </c>
      <c r="C21" s="317"/>
      <c r="D21" s="317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7" t="s">
        <v>111</v>
      </c>
      <c r="C22" s="317"/>
      <c r="D22" s="317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7" t="s">
        <v>10</v>
      </c>
      <c r="C23" s="317"/>
      <c r="D23" s="317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22">
        <v>22</v>
      </c>
      <c r="B24" s="323" t="s">
        <v>112</v>
      </c>
      <c r="C24" s="323"/>
      <c r="D24" s="323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22"/>
      <c r="B25" s="324"/>
      <c r="C25" s="324"/>
      <c r="D25" s="324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7" t="s">
        <v>113</v>
      </c>
      <c r="C26" s="317"/>
      <c r="D26" s="317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7" t="s">
        <v>114</v>
      </c>
      <c r="C27" s="317"/>
      <c r="D27" s="317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7" t="s">
        <v>115</v>
      </c>
      <c r="C28" s="317"/>
      <c r="D28" s="317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18" t="s">
        <v>116</v>
      </c>
      <c r="C29" s="319"/>
      <c r="D29" s="320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21" t="s">
        <v>117</v>
      </c>
      <c r="C30" s="321"/>
      <c r="D30" s="321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21" t="s">
        <v>118</v>
      </c>
      <c r="C31" s="321"/>
      <c r="D31" s="321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10" t="s">
        <v>65</v>
      </c>
      <c r="C32" s="311"/>
      <c r="D32" s="312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10" t="s">
        <v>119</v>
      </c>
      <c r="C33" s="311"/>
      <c r="D33" s="312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13" t="s">
        <v>120</v>
      </c>
      <c r="C34" s="314"/>
      <c r="D34" s="315"/>
      <c r="E34" s="316"/>
      <c r="F34" s="316"/>
      <c r="G34" s="316"/>
      <c r="H34" s="316"/>
      <c r="I34" s="316"/>
      <c r="J34" s="316"/>
      <c r="K34" s="316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47"/>
      <c r="B1" s="347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47"/>
      <c r="B2" s="347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9" t="s">
        <v>45</v>
      </c>
      <c r="M9" s="349"/>
      <c r="N9" s="349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44" t="s">
        <v>28</v>
      </c>
      <c r="D10" s="345"/>
      <c r="E10" s="345"/>
      <c r="F10" s="345"/>
      <c r="G10" s="345"/>
      <c r="H10" s="345"/>
      <c r="I10" s="345"/>
      <c r="J10" s="345"/>
      <c r="K10" s="345"/>
      <c r="L10" s="345"/>
      <c r="M10" s="345"/>
      <c r="N10" s="346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3">
        <v>2022</v>
      </c>
      <c r="D11" s="333"/>
      <c r="E11" s="333"/>
      <c r="F11" s="333"/>
      <c r="G11" s="334" t="s">
        <v>123</v>
      </c>
      <c r="H11" s="336" t="s">
        <v>132</v>
      </c>
      <c r="I11" s="337"/>
      <c r="J11" s="337"/>
      <c r="K11" s="338"/>
      <c r="L11" s="334" t="s">
        <v>123</v>
      </c>
      <c r="M11" s="339" t="s">
        <v>124</v>
      </c>
      <c r="N11" s="340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35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35"/>
      <c r="M12" s="339"/>
      <c r="N12" s="340"/>
      <c r="O12" s="85"/>
      <c r="P12" s="16"/>
      <c r="R12" s="19"/>
      <c r="S12" s="16"/>
      <c r="T12" s="16"/>
      <c r="U12" s="348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8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8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8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8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8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8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8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8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8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8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8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8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8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8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8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8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8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8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8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8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8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8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8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9" t="s">
        <v>45</v>
      </c>
      <c r="M47" s="349"/>
      <c r="N47" s="349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32" t="s">
        <v>29</v>
      </c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3">
        <v>2022</v>
      </c>
      <c r="D49" s="333"/>
      <c r="E49" s="333"/>
      <c r="F49" s="333"/>
      <c r="G49" s="350" t="s">
        <v>123</v>
      </c>
      <c r="H49" s="336" t="s">
        <v>132</v>
      </c>
      <c r="I49" s="337"/>
      <c r="J49" s="337"/>
      <c r="K49" s="338"/>
      <c r="L49" s="350" t="s">
        <v>123</v>
      </c>
      <c r="M49" s="339" t="s">
        <v>124</v>
      </c>
      <c r="N49" s="340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50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50"/>
      <c r="M50" s="339"/>
      <c r="N50" s="340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31" t="s">
        <v>45</v>
      </c>
      <c r="M86" s="331"/>
      <c r="N86" s="331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32" t="s">
        <v>31</v>
      </c>
      <c r="D87" s="332"/>
      <c r="E87" s="332"/>
      <c r="F87" s="332"/>
      <c r="G87" s="332"/>
      <c r="H87" s="332"/>
      <c r="I87" s="332"/>
      <c r="J87" s="332"/>
      <c r="K87" s="332"/>
      <c r="L87" s="332"/>
      <c r="M87" s="332"/>
      <c r="N87" s="332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3">
        <v>2022</v>
      </c>
      <c r="D88" s="333"/>
      <c r="E88" s="333"/>
      <c r="F88" s="333"/>
      <c r="G88" s="334" t="s">
        <v>123</v>
      </c>
      <c r="H88" s="336" t="s">
        <v>132</v>
      </c>
      <c r="I88" s="337"/>
      <c r="J88" s="337"/>
      <c r="K88" s="338"/>
      <c r="L88" s="334" t="s">
        <v>123</v>
      </c>
      <c r="M88" s="339" t="s">
        <v>124</v>
      </c>
      <c r="N88" s="340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35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35"/>
      <c r="M89" s="339"/>
      <c r="N89" s="340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31" t="s">
        <v>45</v>
      </c>
      <c r="M125" s="331"/>
      <c r="N125" s="331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32" t="s">
        <v>32</v>
      </c>
      <c r="D126" s="332"/>
      <c r="E126" s="332"/>
      <c r="F126" s="332"/>
      <c r="G126" s="332"/>
      <c r="H126" s="332"/>
      <c r="I126" s="332"/>
      <c r="J126" s="332"/>
      <c r="K126" s="332"/>
      <c r="L126" s="332"/>
      <c r="M126" s="332"/>
      <c r="N126" s="332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3">
        <v>2022</v>
      </c>
      <c r="D127" s="333"/>
      <c r="E127" s="333"/>
      <c r="F127" s="333"/>
      <c r="G127" s="334" t="s">
        <v>123</v>
      </c>
      <c r="H127" s="336" t="s">
        <v>132</v>
      </c>
      <c r="I127" s="337"/>
      <c r="J127" s="337"/>
      <c r="K127" s="338"/>
      <c r="L127" s="334" t="s">
        <v>123</v>
      </c>
      <c r="M127" s="339" t="s">
        <v>124</v>
      </c>
      <c r="N127" s="340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35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35"/>
      <c r="M128" s="339"/>
      <c r="N128" s="340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31" t="s">
        <v>45</v>
      </c>
      <c r="M165" s="331"/>
      <c r="N165" s="331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32" t="s">
        <v>33</v>
      </c>
      <c r="D166" s="332"/>
      <c r="E166" s="332"/>
      <c r="F166" s="332"/>
      <c r="G166" s="332"/>
      <c r="H166" s="332"/>
      <c r="I166" s="332"/>
      <c r="J166" s="332"/>
      <c r="K166" s="332"/>
      <c r="L166" s="332"/>
      <c r="M166" s="332"/>
      <c r="N166" s="332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3">
        <v>2022</v>
      </c>
      <c r="D167" s="333"/>
      <c r="E167" s="333"/>
      <c r="F167" s="333"/>
      <c r="G167" s="334" t="s">
        <v>123</v>
      </c>
      <c r="H167" s="336" t="s">
        <v>132</v>
      </c>
      <c r="I167" s="337"/>
      <c r="J167" s="337"/>
      <c r="K167" s="338"/>
      <c r="L167" s="334" t="s">
        <v>123</v>
      </c>
      <c r="M167" s="339" t="s">
        <v>124</v>
      </c>
      <c r="N167" s="340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35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35"/>
      <c r="M168" s="339"/>
      <c r="N168" s="340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31" t="s">
        <v>45</v>
      </c>
      <c r="M203" s="331"/>
      <c r="N203" s="331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32" t="s">
        <v>39</v>
      </c>
      <c r="D204" s="332"/>
      <c r="E204" s="332"/>
      <c r="F204" s="332"/>
      <c r="G204" s="332"/>
      <c r="H204" s="332"/>
      <c r="I204" s="332"/>
      <c r="J204" s="332"/>
      <c r="K204" s="332"/>
      <c r="L204" s="332"/>
      <c r="M204" s="332"/>
      <c r="N204" s="332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3">
        <v>2022</v>
      </c>
      <c r="D205" s="333"/>
      <c r="E205" s="333"/>
      <c r="F205" s="333"/>
      <c r="G205" s="334" t="s">
        <v>123</v>
      </c>
      <c r="H205" s="342">
        <v>2021</v>
      </c>
      <c r="I205" s="343"/>
      <c r="J205" s="343"/>
      <c r="K205" s="343"/>
      <c r="L205" s="334" t="s">
        <v>123</v>
      </c>
      <c r="M205" s="339" t="s">
        <v>124</v>
      </c>
      <c r="N205" s="340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35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35"/>
      <c r="M206" s="339"/>
      <c r="N206" s="340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31" t="s">
        <v>45</v>
      </c>
      <c r="M240" s="331"/>
      <c r="N240" s="331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32" t="s">
        <v>97</v>
      </c>
      <c r="D241" s="332"/>
      <c r="E241" s="332"/>
      <c r="F241" s="332"/>
      <c r="G241" s="332"/>
      <c r="H241" s="332"/>
      <c r="I241" s="332"/>
      <c r="J241" s="332"/>
      <c r="K241" s="332"/>
      <c r="L241" s="332"/>
      <c r="M241" s="332"/>
      <c r="N241" s="332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3">
        <v>2022</v>
      </c>
      <c r="D242" s="333"/>
      <c r="E242" s="333"/>
      <c r="F242" s="333"/>
      <c r="G242" s="334" t="s">
        <v>123</v>
      </c>
      <c r="H242" s="336" t="s">
        <v>132</v>
      </c>
      <c r="I242" s="337"/>
      <c r="J242" s="337"/>
      <c r="K242" s="338"/>
      <c r="L242" s="334" t="s">
        <v>123</v>
      </c>
      <c r="M242" s="339" t="s">
        <v>124</v>
      </c>
      <c r="N242" s="340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35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35"/>
      <c r="M243" s="339"/>
      <c r="N243" s="340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31" t="s">
        <v>45</v>
      </c>
      <c r="M278" s="331"/>
      <c r="N278" s="331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32" t="s">
        <v>34</v>
      </c>
      <c r="D279" s="332"/>
      <c r="E279" s="332"/>
      <c r="F279" s="332"/>
      <c r="G279" s="332"/>
      <c r="H279" s="332"/>
      <c r="I279" s="332"/>
      <c r="J279" s="332"/>
      <c r="K279" s="332"/>
      <c r="L279" s="332"/>
      <c r="M279" s="332"/>
      <c r="N279" s="332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3">
        <v>2022</v>
      </c>
      <c r="D280" s="333"/>
      <c r="E280" s="333"/>
      <c r="F280" s="333"/>
      <c r="G280" s="334" t="s">
        <v>123</v>
      </c>
      <c r="H280" s="336" t="s">
        <v>132</v>
      </c>
      <c r="I280" s="337"/>
      <c r="J280" s="337"/>
      <c r="K280" s="338"/>
      <c r="L280" s="334" t="s">
        <v>123</v>
      </c>
      <c r="M280" s="339" t="s">
        <v>124</v>
      </c>
      <c r="N280" s="340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35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35"/>
      <c r="M281" s="339"/>
      <c r="N281" s="340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31" t="s">
        <v>45</v>
      </c>
      <c r="M316" s="331"/>
      <c r="N316" s="331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32" t="s">
        <v>36</v>
      </c>
      <c r="D317" s="332"/>
      <c r="E317" s="332"/>
      <c r="F317" s="332"/>
      <c r="G317" s="332"/>
      <c r="H317" s="332"/>
      <c r="I317" s="332"/>
      <c r="J317" s="332"/>
      <c r="K317" s="332"/>
      <c r="L317" s="332"/>
      <c r="M317" s="332"/>
      <c r="N317" s="332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3">
        <v>2022</v>
      </c>
      <c r="D318" s="333"/>
      <c r="E318" s="333"/>
      <c r="F318" s="333"/>
      <c r="G318" s="334" t="s">
        <v>123</v>
      </c>
      <c r="H318" s="336" t="s">
        <v>132</v>
      </c>
      <c r="I318" s="337"/>
      <c r="J318" s="337"/>
      <c r="K318" s="338"/>
      <c r="L318" s="334" t="s">
        <v>123</v>
      </c>
      <c r="M318" s="339" t="s">
        <v>124</v>
      </c>
      <c r="N318" s="340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35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35"/>
      <c r="M319" s="339"/>
      <c r="N319" s="340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31" t="s">
        <v>45</v>
      </c>
      <c r="M354" s="331"/>
      <c r="N354" s="331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32" t="s">
        <v>96</v>
      </c>
      <c r="D355" s="332"/>
      <c r="E355" s="332"/>
      <c r="F355" s="332"/>
      <c r="G355" s="332"/>
      <c r="H355" s="332"/>
      <c r="I355" s="332"/>
      <c r="J355" s="332"/>
      <c r="K355" s="332"/>
      <c r="L355" s="332"/>
      <c r="M355" s="332"/>
      <c r="N355" s="332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3">
        <v>2022</v>
      </c>
      <c r="D356" s="333"/>
      <c r="E356" s="333"/>
      <c r="F356" s="333"/>
      <c r="G356" s="334" t="s">
        <v>123</v>
      </c>
      <c r="H356" s="336" t="s">
        <v>132</v>
      </c>
      <c r="I356" s="337"/>
      <c r="J356" s="337"/>
      <c r="K356" s="338"/>
      <c r="L356" s="334" t="s">
        <v>123</v>
      </c>
      <c r="M356" s="339" t="s">
        <v>124</v>
      </c>
      <c r="N356" s="340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35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35"/>
      <c r="M357" s="339"/>
      <c r="N357" s="340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31" t="s">
        <v>45</v>
      </c>
      <c r="M391" s="331"/>
      <c r="N391" s="331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32" t="s">
        <v>38</v>
      </c>
      <c r="D392" s="332"/>
      <c r="E392" s="332"/>
      <c r="F392" s="332"/>
      <c r="G392" s="332"/>
      <c r="H392" s="332"/>
      <c r="I392" s="332"/>
      <c r="J392" s="332"/>
      <c r="K392" s="332"/>
      <c r="L392" s="332"/>
      <c r="M392" s="332"/>
      <c r="N392" s="332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3">
        <v>2022</v>
      </c>
      <c r="D393" s="333"/>
      <c r="E393" s="333"/>
      <c r="F393" s="333"/>
      <c r="G393" s="334" t="s">
        <v>123</v>
      </c>
      <c r="H393" s="336" t="s">
        <v>132</v>
      </c>
      <c r="I393" s="337"/>
      <c r="J393" s="337"/>
      <c r="K393" s="338"/>
      <c r="L393" s="334" t="s">
        <v>123</v>
      </c>
      <c r="M393" s="339" t="s">
        <v>124</v>
      </c>
      <c r="N393" s="340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35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35"/>
      <c r="M394" s="339"/>
      <c r="N394" s="340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41" t="s">
        <v>27</v>
      </c>
      <c r="B426" s="341"/>
      <c r="C426" s="341"/>
      <c r="D426" s="341"/>
      <c r="E426" s="341"/>
      <c r="F426" s="341"/>
      <c r="G426" s="341"/>
      <c r="H426" s="341"/>
      <c r="I426" s="341"/>
      <c r="J426" s="341"/>
      <c r="K426" s="341"/>
      <c r="L426" s="341"/>
      <c r="M426" s="341"/>
      <c r="N426" s="341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29" t="s">
        <v>27</v>
      </c>
      <c r="C427" s="329"/>
      <c r="D427" s="329"/>
      <c r="E427" s="329"/>
      <c r="F427" s="329"/>
      <c r="G427" s="329"/>
      <c r="H427" s="329"/>
      <c r="I427" s="329"/>
      <c r="J427" s="329"/>
      <c r="K427" s="329"/>
      <c r="L427" s="329"/>
      <c r="M427" s="329"/>
      <c r="N427" s="329"/>
      <c r="O427" s="329"/>
      <c r="P427" s="329"/>
      <c r="Q427" s="329"/>
      <c r="R427" s="329"/>
      <c r="S427" s="329"/>
      <c r="T427" s="329"/>
      <c r="U427" s="329"/>
      <c r="V427" s="329"/>
      <c r="W427" s="329"/>
      <c r="X427" s="329"/>
      <c r="Y427" s="329"/>
      <c r="Z427" s="329"/>
      <c r="AA427" s="329"/>
      <c r="AB427" s="329"/>
      <c r="AC427" s="329"/>
      <c r="AD427" s="329"/>
      <c r="AE427" s="329"/>
      <c r="AF427" s="329"/>
      <c r="AG427" s="329"/>
      <c r="AH427" s="329"/>
    </row>
    <row r="428" spans="1:34" ht="10.5" customHeight="1" x14ac:dyDescent="0.3">
      <c r="A428" s="3"/>
      <c r="B428" s="329"/>
      <c r="C428" s="329"/>
      <c r="D428" s="329"/>
      <c r="E428" s="329"/>
      <c r="F428" s="329"/>
      <c r="G428" s="329"/>
      <c r="H428" s="329"/>
      <c r="I428" s="329"/>
      <c r="J428" s="329"/>
      <c r="K428" s="329"/>
      <c r="L428" s="329"/>
      <c r="M428" s="329"/>
      <c r="N428" s="329"/>
      <c r="O428" s="329"/>
      <c r="P428" s="329"/>
      <c r="Q428" s="329"/>
      <c r="R428" s="329"/>
      <c r="S428" s="329"/>
      <c r="T428" s="329"/>
      <c r="U428" s="329"/>
      <c r="V428" s="329"/>
      <c r="W428" s="329"/>
      <c r="X428" s="329"/>
      <c r="Y428" s="329"/>
      <c r="Z428" s="329"/>
      <c r="AA428" s="329"/>
      <c r="AB428" s="329"/>
      <c r="AC428" s="329"/>
      <c r="AD428" s="329"/>
      <c r="AE428" s="329"/>
      <c r="AF428" s="329"/>
      <c r="AG428" s="329"/>
      <c r="AH428" s="329"/>
    </row>
    <row r="429" spans="1:34" ht="24" customHeight="1" x14ac:dyDescent="0.3">
      <c r="B429" s="329" t="s">
        <v>122</v>
      </c>
      <c r="C429" s="329"/>
      <c r="D429" s="329"/>
      <c r="E429" s="329"/>
      <c r="F429" s="329"/>
      <c r="G429" s="329"/>
      <c r="H429" s="329"/>
      <c r="I429" s="329"/>
      <c r="J429" s="329"/>
      <c r="K429" s="329"/>
      <c r="L429" s="329"/>
      <c r="M429" s="329"/>
      <c r="N429" s="329"/>
      <c r="O429" s="329"/>
      <c r="P429" s="329"/>
      <c r="Q429" s="329"/>
      <c r="R429" s="329"/>
      <c r="S429" s="329"/>
      <c r="T429" s="329"/>
      <c r="U429" s="329"/>
      <c r="V429" s="329"/>
      <c r="W429" s="329"/>
      <c r="X429" s="329"/>
      <c r="Y429" s="329"/>
      <c r="Z429" s="329"/>
      <c r="AA429" s="329"/>
      <c r="AB429" s="329"/>
      <c r="AC429" s="329"/>
      <c r="AD429" s="329"/>
      <c r="AE429" s="329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29" t="s">
        <v>100</v>
      </c>
      <c r="C432" s="329"/>
      <c r="D432" s="329"/>
      <c r="E432" s="329"/>
      <c r="F432" s="329"/>
      <c r="G432" s="329"/>
      <c r="H432" s="329"/>
      <c r="I432" s="329"/>
      <c r="J432" s="329"/>
      <c r="K432" s="329"/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329"/>
      <c r="W432" s="329"/>
      <c r="X432" s="329"/>
      <c r="Y432" s="329"/>
      <c r="Z432" s="329"/>
      <c r="AA432" s="329"/>
      <c r="AB432" s="329"/>
      <c r="AC432" s="329"/>
      <c r="AD432" s="329"/>
      <c r="AE432" s="329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30"/>
      <c r="C435" s="330"/>
      <c r="D435" s="330"/>
      <c r="E435" s="330"/>
      <c r="F435" s="330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58"/>
  <sheetViews>
    <sheetView topLeftCell="AM1" zoomScale="60" zoomScaleNormal="60" workbookViewId="0">
      <selection activeCell="BW8" sqref="BW8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16384" width="9.140625" style="1"/>
  </cols>
  <sheetData>
    <row r="1" spans="1:7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</row>
    <row r="2" spans="1:7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</row>
    <row r="3" spans="1:7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</row>
    <row r="4" spans="1:7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</row>
    <row r="5" spans="1:76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</row>
    <row r="6" spans="1:7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</row>
    <row r="7" spans="1:7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</row>
    <row r="8" spans="1:7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</row>
    <row r="9" spans="1:76" ht="18.75" customHeight="1" x14ac:dyDescent="0.25">
      <c r="A9" s="292" t="s">
        <v>200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</row>
    <row r="10" spans="1:76" ht="18" x14ac:dyDescent="0.25">
      <c r="A10" s="206"/>
      <c r="B10" s="264" t="s">
        <v>4</v>
      </c>
      <c r="C10" s="289" t="s">
        <v>28</v>
      </c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1"/>
    </row>
    <row r="11" spans="1:76" ht="18" customHeight="1" x14ac:dyDescent="0.25">
      <c r="A11" s="207"/>
      <c r="B11" s="150"/>
      <c r="C11" s="279" t="s">
        <v>139</v>
      </c>
      <c r="D11" s="280"/>
      <c r="E11" s="280"/>
      <c r="F11" s="281"/>
      <c r="G11" s="274" t="s">
        <v>221</v>
      </c>
      <c r="H11" s="276" t="s">
        <v>139</v>
      </c>
      <c r="I11" s="277"/>
      <c r="J11" s="277"/>
      <c r="K11" s="278"/>
      <c r="L11" s="274" t="s">
        <v>221</v>
      </c>
      <c r="M11" s="276" t="s">
        <v>139</v>
      </c>
      <c r="N11" s="277"/>
      <c r="O11" s="277"/>
      <c r="P11" s="278"/>
      <c r="Q11" s="274" t="s">
        <v>221</v>
      </c>
      <c r="R11" s="276" t="s">
        <v>139</v>
      </c>
      <c r="S11" s="277"/>
      <c r="T11" s="277"/>
      <c r="U11" s="277"/>
      <c r="V11" s="278"/>
      <c r="W11" s="274" t="s">
        <v>221</v>
      </c>
      <c r="X11" s="276" t="s">
        <v>139</v>
      </c>
      <c r="Y11" s="277"/>
      <c r="Z11" s="277"/>
      <c r="AA11" s="277"/>
      <c r="AB11" s="274" t="s">
        <v>221</v>
      </c>
      <c r="AC11" s="276" t="s">
        <v>139</v>
      </c>
      <c r="AD11" s="277"/>
      <c r="AE11" s="277"/>
      <c r="AF11" s="277"/>
      <c r="AG11" s="274" t="s">
        <v>221</v>
      </c>
      <c r="AH11" s="276" t="s">
        <v>139</v>
      </c>
      <c r="AI11" s="277"/>
      <c r="AJ11" s="277"/>
      <c r="AK11" s="277"/>
      <c r="AL11" s="277"/>
      <c r="AM11" s="274" t="s">
        <v>221</v>
      </c>
      <c r="AN11" s="276" t="s">
        <v>139</v>
      </c>
      <c r="AO11" s="277"/>
      <c r="AP11" s="277"/>
      <c r="AQ11" s="277"/>
      <c r="AR11" s="274" t="s">
        <v>221</v>
      </c>
      <c r="AS11" s="276" t="s">
        <v>139</v>
      </c>
      <c r="AT11" s="277"/>
      <c r="AU11" s="277"/>
      <c r="AV11" s="277"/>
      <c r="AW11" s="253"/>
      <c r="AX11" s="274" t="s">
        <v>221</v>
      </c>
      <c r="AY11" s="276" t="s">
        <v>139</v>
      </c>
      <c r="AZ11" s="277"/>
      <c r="BA11" s="277"/>
      <c r="BB11" s="277"/>
      <c r="BC11" s="274" t="s">
        <v>221</v>
      </c>
      <c r="BD11" s="276" t="s">
        <v>139</v>
      </c>
      <c r="BE11" s="277"/>
      <c r="BF11" s="277"/>
      <c r="BG11" s="277"/>
      <c r="BH11" s="274" t="s">
        <v>221</v>
      </c>
      <c r="BI11" s="276" t="s">
        <v>139</v>
      </c>
      <c r="BJ11" s="277"/>
      <c r="BK11" s="277"/>
      <c r="BL11" s="277"/>
      <c r="BM11" s="278"/>
      <c r="BN11" s="274" t="s">
        <v>221</v>
      </c>
      <c r="BO11" s="276" t="s">
        <v>316</v>
      </c>
      <c r="BP11" s="277"/>
      <c r="BQ11" s="277"/>
      <c r="BR11" s="277"/>
      <c r="BS11" s="274" t="s">
        <v>221</v>
      </c>
      <c r="BT11" s="276" t="s">
        <v>316</v>
      </c>
      <c r="BU11" s="277"/>
      <c r="BV11" s="277"/>
      <c r="BW11" s="277"/>
      <c r="BX11" s="274" t="s">
        <v>221</v>
      </c>
    </row>
    <row r="12" spans="1:76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75"/>
      <c r="H12" s="138" t="s">
        <v>141</v>
      </c>
      <c r="I12" s="138" t="s">
        <v>142</v>
      </c>
      <c r="J12" s="138" t="s">
        <v>143</v>
      </c>
      <c r="K12" s="138" t="s">
        <v>144</v>
      </c>
      <c r="L12" s="275"/>
      <c r="M12" s="138" t="s">
        <v>145</v>
      </c>
      <c r="N12" s="138" t="s">
        <v>146</v>
      </c>
      <c r="O12" s="138" t="s">
        <v>147</v>
      </c>
      <c r="P12" s="138" t="s">
        <v>148</v>
      </c>
      <c r="Q12" s="27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5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51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51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51"/>
      <c r="AN12" s="138" t="s">
        <v>292</v>
      </c>
      <c r="AO12" s="138" t="s">
        <v>293</v>
      </c>
      <c r="AP12" s="138" t="s">
        <v>294</v>
      </c>
      <c r="AQ12" s="138" t="s">
        <v>295</v>
      </c>
      <c r="AR12" s="351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51"/>
      <c r="AY12" s="138" t="s">
        <v>302</v>
      </c>
      <c r="AZ12" s="138" t="s">
        <v>303</v>
      </c>
      <c r="BA12" s="138" t="s">
        <v>304</v>
      </c>
      <c r="BB12" s="138" t="s">
        <v>305</v>
      </c>
      <c r="BC12" s="351"/>
      <c r="BD12" s="138" t="s">
        <v>307</v>
      </c>
      <c r="BE12" s="138" t="s">
        <v>308</v>
      </c>
      <c r="BF12" s="138" t="s">
        <v>309</v>
      </c>
      <c r="BG12" s="138" t="s">
        <v>310</v>
      </c>
      <c r="BH12" s="351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51"/>
      <c r="BO12" s="138" t="s">
        <v>317</v>
      </c>
      <c r="BP12" s="138" t="s">
        <v>318</v>
      </c>
      <c r="BQ12" s="138" t="s">
        <v>319</v>
      </c>
      <c r="BR12" s="138" t="s">
        <v>320</v>
      </c>
      <c r="BS12" s="351"/>
      <c r="BT12" s="138" t="s">
        <v>322</v>
      </c>
      <c r="BU12" s="138" t="s">
        <v>323</v>
      </c>
      <c r="BV12" s="138" t="s">
        <v>324</v>
      </c>
      <c r="BW12" s="138" t="s">
        <v>325</v>
      </c>
      <c r="BX12" s="351"/>
    </row>
    <row r="13" spans="1:76" x14ac:dyDescent="0.3">
      <c r="A13" s="287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</row>
    <row r="14" spans="1:76" x14ac:dyDescent="0.3">
      <c r="A14" s="288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0</v>
      </c>
      <c r="BV14" s="135">
        <f>'Нарххо 2024'!BV14</f>
        <v>0</v>
      </c>
      <c r="BW14" s="135">
        <f>'Нарххо 2024'!BW14</f>
        <v>0</v>
      </c>
      <c r="BX14" s="169">
        <f>'Нарххо 2024'!BX14</f>
        <v>5.5</v>
      </c>
    </row>
    <row r="15" spans="1:76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0</v>
      </c>
      <c r="BV15" s="135">
        <f>'Нарххо 2024'!BV15</f>
        <v>0</v>
      </c>
      <c r="BW15" s="135">
        <f>'Нарххо 2024'!BW15</f>
        <v>0</v>
      </c>
      <c r="BX15" s="169">
        <f>'Нарххо 2024'!BX15</f>
        <v>5.9</v>
      </c>
    </row>
    <row r="16" spans="1:76" x14ac:dyDescent="0.3">
      <c r="A16" s="287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</row>
    <row r="17" spans="1:76" x14ac:dyDescent="0.3">
      <c r="A17" s="288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0</v>
      </c>
      <c r="BV17" s="135">
        <f>'Нарххо 2024'!BV17</f>
        <v>0</v>
      </c>
      <c r="BW17" s="135">
        <f>'Нарххо 2024'!BW17</f>
        <v>0</v>
      </c>
      <c r="BX17" s="169">
        <f>'Нарххо 2024'!BX17</f>
        <v>2.97</v>
      </c>
    </row>
    <row r="18" spans="1:76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0</v>
      </c>
      <c r="BV18" s="135">
        <f>'Нарххо 2024'!BV18</f>
        <v>0</v>
      </c>
      <c r="BW18" s="135">
        <f>'Нарххо 2024'!BW18</f>
        <v>0</v>
      </c>
      <c r="BX18" s="169">
        <f>'Нарххо 2024'!BX18</f>
        <v>3.8</v>
      </c>
    </row>
    <row r="19" spans="1:76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0</v>
      </c>
      <c r="BV19" s="135">
        <f>'Нарххо 2024'!BV19</f>
        <v>0</v>
      </c>
      <c r="BW19" s="135">
        <f>'Нарххо 2024'!BW19</f>
        <v>0</v>
      </c>
      <c r="BX19" s="169">
        <f>'Нарххо 2024'!BX19</f>
        <v>18.170000000000002</v>
      </c>
    </row>
    <row r="20" spans="1:76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0</v>
      </c>
      <c r="BV20" s="135">
        <f>'Нарххо 2024'!BV20</f>
        <v>0</v>
      </c>
      <c r="BW20" s="135">
        <f>'Нарххо 2024'!BW20</f>
        <v>0</v>
      </c>
      <c r="BX20" s="169">
        <f>'Нарххо 2024'!BX20</f>
        <v>15.23</v>
      </c>
    </row>
    <row r="21" spans="1:76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0</v>
      </c>
      <c r="BV21" s="135">
        <f>'Нарххо 2024'!BV21</f>
        <v>0</v>
      </c>
      <c r="BW21" s="135">
        <f>'Нарххо 2024'!BW21</f>
        <v>0</v>
      </c>
      <c r="BX21" s="169">
        <f>'Нарххо 2024'!BX21</f>
        <v>12.13</v>
      </c>
    </row>
    <row r="22" spans="1:76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0</v>
      </c>
      <c r="BV22" s="135">
        <f>'Нарххо 2024'!BV22</f>
        <v>0</v>
      </c>
      <c r="BW22" s="135">
        <f>'Нарххо 2024'!BW22</f>
        <v>0</v>
      </c>
      <c r="BX22" s="169">
        <f>'Нарххо 2024'!BX22</f>
        <v>17.63</v>
      </c>
    </row>
    <row r="23" spans="1:76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0</v>
      </c>
      <c r="BV23" s="135">
        <f>'Нарххо 2024'!BV23</f>
        <v>0</v>
      </c>
      <c r="BW23" s="135">
        <f>'Нарххо 2024'!BW23</f>
        <v>0</v>
      </c>
      <c r="BX23" s="169">
        <f>'Нарххо 2024'!BX23</f>
        <v>16.8</v>
      </c>
    </row>
    <row r="24" spans="1:76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0</v>
      </c>
      <c r="BV24" s="135">
        <f>'Нарххо 2024'!BV24</f>
        <v>0</v>
      </c>
      <c r="BW24" s="135">
        <f>'Нарххо 2024'!BW24</f>
        <v>0</v>
      </c>
      <c r="BX24" s="169">
        <f>'Нарххо 2024'!BX24</f>
        <v>17.8</v>
      </c>
    </row>
    <row r="25" spans="1:76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0</v>
      </c>
      <c r="BV25" s="135">
        <f>'Нарххо 2024'!BV25</f>
        <v>0</v>
      </c>
      <c r="BW25" s="135">
        <f>'Нарххо 2024'!BW25</f>
        <v>0</v>
      </c>
      <c r="BX25" s="169">
        <f>'Нарххо 2024'!BX25</f>
        <v>79.67</v>
      </c>
    </row>
    <row r="26" spans="1:76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0</v>
      </c>
      <c r="BV26" s="135">
        <f>'Нарххо 2024'!BV26</f>
        <v>0</v>
      </c>
      <c r="BW26" s="135">
        <f>'Нарххо 2024'!BW26</f>
        <v>0</v>
      </c>
      <c r="BX26" s="169">
        <f>'Нарххо 2024'!BX26</f>
        <v>82.17</v>
      </c>
    </row>
    <row r="27" spans="1:76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0</v>
      </c>
      <c r="BV27" s="135">
        <f>'Нарххо 2024'!BV27</f>
        <v>0</v>
      </c>
      <c r="BW27" s="135">
        <f>'Нарххо 2024'!BW27</f>
        <v>0</v>
      </c>
      <c r="BX27" s="169">
        <f>'Нарххо 2024'!BX27</f>
        <v>8.6</v>
      </c>
    </row>
    <row r="28" spans="1:76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0</v>
      </c>
      <c r="BV28" s="135">
        <f>'Нарххо 2024'!BV28</f>
        <v>0</v>
      </c>
      <c r="BW28" s="135">
        <f>'Нарххо 2024'!BW28</f>
        <v>0</v>
      </c>
      <c r="BX28" s="169">
        <f>'Нарххо 2024'!BX28</f>
        <v>12.13</v>
      </c>
    </row>
    <row r="29" spans="1:76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0</v>
      </c>
      <c r="BV29" s="135">
        <f>'Нарххо 2024'!BV29</f>
        <v>0</v>
      </c>
      <c r="BW29" s="135">
        <f>'Нарххо 2024'!BW29</f>
        <v>0</v>
      </c>
      <c r="BX29" s="169">
        <f>'Нарххо 2024'!BX29</f>
        <v>10.5</v>
      </c>
    </row>
    <row r="30" spans="1:76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0</v>
      </c>
      <c r="BV30" s="135">
        <f>'Нарххо 2024'!BV30</f>
        <v>0</v>
      </c>
      <c r="BW30" s="135">
        <f>'Нарххо 2024'!BW30</f>
        <v>0</v>
      </c>
      <c r="BX30" s="169">
        <f>'Нарххо 2024'!BX30</f>
        <v>59</v>
      </c>
    </row>
    <row r="31" spans="1:76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0</v>
      </c>
      <c r="BV31" s="135">
        <f>'Нарххо 2024'!BV31</f>
        <v>0</v>
      </c>
      <c r="BW31" s="135">
        <f>'Нарххо 2024'!BW31</f>
        <v>0</v>
      </c>
      <c r="BX31" s="169">
        <f>'Нарххо 2024'!BX31</f>
        <v>60</v>
      </c>
    </row>
    <row r="32" spans="1:76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0</v>
      </c>
      <c r="BV32" s="135">
        <f>'Нарххо 2024'!BV32</f>
        <v>0</v>
      </c>
      <c r="BW32" s="135">
        <f>'Нарххо 2024'!BW32</f>
        <v>0</v>
      </c>
      <c r="BX32" s="169">
        <f>'Нарххо 2024'!BX32</f>
        <v>5</v>
      </c>
    </row>
    <row r="33" spans="1:76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0</v>
      </c>
      <c r="BV33" s="135">
        <f>'Нарххо 2024'!BV33</f>
        <v>0</v>
      </c>
      <c r="BW33" s="135">
        <f>'Нарххо 2024'!BW33</f>
        <v>0</v>
      </c>
      <c r="BX33" s="169">
        <f>'Нарххо 2024'!BX33</f>
        <v>4.4000000000000004</v>
      </c>
    </row>
    <row r="34" spans="1:76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0</v>
      </c>
      <c r="BV34" s="135">
        <f>'Нарххо 2024'!BV34</f>
        <v>0</v>
      </c>
      <c r="BW34" s="135">
        <f>'Нарххо 2024'!BW34</f>
        <v>0</v>
      </c>
      <c r="BX34" s="169">
        <f>'Нарххо 2024'!BX34</f>
        <v>5</v>
      </c>
    </row>
    <row r="35" spans="1:76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0</v>
      </c>
      <c r="BV35" s="135">
        <f>'Нарххо 2024'!BV35</f>
        <v>0</v>
      </c>
      <c r="BW35" s="135">
        <f>'Нарххо 2024'!BW35</f>
        <v>0</v>
      </c>
      <c r="BX35" s="169">
        <f>'Нарххо 2024'!BX35</f>
        <v>22.23</v>
      </c>
    </row>
    <row r="36" spans="1:76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0</v>
      </c>
      <c r="BV36" s="135">
        <f>'Нарххо 2024'!BV36</f>
        <v>0</v>
      </c>
      <c r="BW36" s="135">
        <f>'Нарххо 2024'!BW36</f>
        <v>0</v>
      </c>
      <c r="BX36" s="169">
        <f>'Нарххо 2024'!BX36</f>
        <v>20.73</v>
      </c>
    </row>
    <row r="37" spans="1:76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0</v>
      </c>
      <c r="BV37" s="135">
        <f>'Нарххо 2024'!BV37</f>
        <v>0</v>
      </c>
      <c r="BW37" s="135">
        <f>'Нарххо 2024'!BW37</f>
        <v>0</v>
      </c>
      <c r="BX37" s="169">
        <f>'Нарххо 2024'!BX37</f>
        <v>17.43</v>
      </c>
    </row>
    <row r="38" spans="1:76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0</v>
      </c>
      <c r="BV38" s="135">
        <f>'Нарххо 2024'!BV38</f>
        <v>0</v>
      </c>
      <c r="BW38" s="135">
        <f>'Нарххо 2024'!BW38</f>
        <v>0</v>
      </c>
      <c r="BX38" s="169">
        <f>'Нарххо 2024'!BX38</f>
        <v>3.5</v>
      </c>
    </row>
    <row r="39" spans="1:76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0</v>
      </c>
      <c r="BV39" s="135">
        <f>'Нарххо 2024'!BV39</f>
        <v>0</v>
      </c>
      <c r="BW39" s="135">
        <f>'Нарххо 2024'!BW39</f>
        <v>0</v>
      </c>
      <c r="BX39" s="169">
        <f>'Нарххо 2024'!BX39</f>
        <v>3</v>
      </c>
    </row>
    <row r="40" spans="1:76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0</v>
      </c>
      <c r="BV40" s="135">
        <f>'Нарххо 2024'!BV40</f>
        <v>0</v>
      </c>
      <c r="BW40" s="135">
        <f>'Нарххо 2024'!BW40</f>
        <v>0</v>
      </c>
      <c r="BX40" s="169">
        <f>'Нарххо 2024'!BX40</f>
        <v>36</v>
      </c>
    </row>
    <row r="41" spans="1:76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0</v>
      </c>
      <c r="BV41" s="135">
        <f>'Нарххо 2024'!BV41</f>
        <v>0</v>
      </c>
      <c r="BW41" s="135">
        <f>'Нарххо 2024'!BW41</f>
        <v>0</v>
      </c>
      <c r="BX41" s="169">
        <f>'Нарххо 2024'!BX41</f>
        <v>6.93</v>
      </c>
    </row>
    <row r="42" spans="1:76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0</v>
      </c>
      <c r="BV42" s="135">
        <f>'Нарххо 2024'!BV42</f>
        <v>0</v>
      </c>
      <c r="BW42" s="135">
        <f>'Нарххо 2024'!BW42</f>
        <v>0</v>
      </c>
      <c r="BX42" s="169">
        <f>'Нарххо 2024'!BX42</f>
        <v>10.5</v>
      </c>
    </row>
    <row r="43" spans="1:76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0</v>
      </c>
      <c r="BV43" s="135">
        <f>'Нарххо 2024'!BV43</f>
        <v>0</v>
      </c>
      <c r="BW43" s="135">
        <f>'Нарххо 2024'!BW43</f>
        <v>0</v>
      </c>
      <c r="BX43" s="169">
        <f>'Нарххо 2024'!BX43</f>
        <v>11.27</v>
      </c>
    </row>
    <row r="44" spans="1:76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</row>
    <row r="45" spans="1:76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0</v>
      </c>
      <c r="BV45" s="135">
        <f>'Нарххо 2024'!BV45</f>
        <v>0</v>
      </c>
      <c r="BW45" s="135">
        <f>'Нарххо 2024'!BW45</f>
        <v>0</v>
      </c>
      <c r="BX45" s="169">
        <f>'Нарххо 2024'!BX45</f>
        <v>10.88</v>
      </c>
    </row>
    <row r="46" spans="1:76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0</v>
      </c>
      <c r="BV46" s="135">
        <f>'Нарххо 2024'!BV46</f>
        <v>0</v>
      </c>
      <c r="BW46" s="135">
        <f>'Нарххо 2024'!BW46</f>
        <v>0</v>
      </c>
      <c r="BX46" s="169">
        <f>'Нарххо 2024'!BX46</f>
        <v>10.95</v>
      </c>
    </row>
    <row r="47" spans="1:7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</row>
    <row r="48" spans="1:7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</row>
    <row r="49" spans="1:7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</row>
    <row r="50" spans="1:7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</row>
    <row r="51" spans="1:7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</row>
    <row r="52" spans="1:7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</row>
    <row r="53" spans="1:76" ht="18" x14ac:dyDescent="0.25">
      <c r="A53" s="292" t="s">
        <v>200</v>
      </c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</row>
    <row r="54" spans="1:76" x14ac:dyDescent="0.3">
      <c r="A54" s="217"/>
      <c r="B54" s="197"/>
      <c r="C54" s="289" t="s">
        <v>201</v>
      </c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1"/>
    </row>
    <row r="55" spans="1:76" ht="18.75" customHeight="1" x14ac:dyDescent="0.3">
      <c r="A55" s="218"/>
      <c r="B55" s="198"/>
      <c r="C55" s="279" t="s">
        <v>139</v>
      </c>
      <c r="D55" s="280"/>
      <c r="E55" s="280"/>
      <c r="F55" s="281"/>
      <c r="G55" s="274" t="s">
        <v>221</v>
      </c>
      <c r="H55" s="276" t="s">
        <v>139</v>
      </c>
      <c r="I55" s="277"/>
      <c r="J55" s="277"/>
      <c r="K55" s="278"/>
      <c r="L55" s="274" t="s">
        <v>221</v>
      </c>
      <c r="M55" s="276" t="s">
        <v>139</v>
      </c>
      <c r="N55" s="277"/>
      <c r="O55" s="277"/>
      <c r="P55" s="278"/>
      <c r="Q55" s="274" t="s">
        <v>221</v>
      </c>
      <c r="R55" s="276" t="s">
        <v>139</v>
      </c>
      <c r="S55" s="277"/>
      <c r="T55" s="277"/>
      <c r="U55" s="277"/>
      <c r="V55" s="278"/>
      <c r="W55" s="274" t="s">
        <v>221</v>
      </c>
      <c r="X55" s="276" t="s">
        <v>139</v>
      </c>
      <c r="Y55" s="277"/>
      <c r="Z55" s="277"/>
      <c r="AA55" s="277"/>
      <c r="AB55" s="274" t="s">
        <v>221</v>
      </c>
      <c r="AC55" s="276" t="s">
        <v>139</v>
      </c>
      <c r="AD55" s="277"/>
      <c r="AE55" s="277"/>
      <c r="AF55" s="277"/>
      <c r="AG55" s="274" t="s">
        <v>221</v>
      </c>
      <c r="AH55" s="276" t="s">
        <v>139</v>
      </c>
      <c r="AI55" s="277"/>
      <c r="AJ55" s="277"/>
      <c r="AK55" s="277"/>
      <c r="AL55" s="277"/>
      <c r="AM55" s="274" t="s">
        <v>221</v>
      </c>
      <c r="AN55" s="276" t="s">
        <v>139</v>
      </c>
      <c r="AO55" s="277"/>
      <c r="AP55" s="277"/>
      <c r="AQ55" s="277"/>
      <c r="AR55" s="274" t="s">
        <v>221</v>
      </c>
      <c r="AS55" s="276" t="s">
        <v>139</v>
      </c>
      <c r="AT55" s="277"/>
      <c r="AU55" s="277"/>
      <c r="AV55" s="277"/>
      <c r="AW55" s="253"/>
      <c r="AX55" s="274" t="s">
        <v>221</v>
      </c>
      <c r="AY55" s="276" t="s">
        <v>139</v>
      </c>
      <c r="AZ55" s="277"/>
      <c r="BA55" s="277"/>
      <c r="BB55" s="277"/>
      <c r="BC55" s="274" t="s">
        <v>221</v>
      </c>
      <c r="BD55" s="276" t="s">
        <v>139</v>
      </c>
      <c r="BE55" s="277"/>
      <c r="BF55" s="277"/>
      <c r="BG55" s="277"/>
      <c r="BH55" s="274" t="s">
        <v>221</v>
      </c>
      <c r="BI55" s="276" t="s">
        <v>139</v>
      </c>
      <c r="BJ55" s="277"/>
      <c r="BK55" s="277"/>
      <c r="BL55" s="277"/>
      <c r="BM55" s="278"/>
      <c r="BN55" s="274" t="s">
        <v>221</v>
      </c>
      <c r="BO55" s="276" t="s">
        <v>316</v>
      </c>
      <c r="BP55" s="277"/>
      <c r="BQ55" s="277"/>
      <c r="BR55" s="277"/>
      <c r="BS55" s="274" t="s">
        <v>221</v>
      </c>
      <c r="BT55" s="276" t="s">
        <v>316</v>
      </c>
      <c r="BU55" s="277"/>
      <c r="BV55" s="277"/>
      <c r="BW55" s="277"/>
      <c r="BX55" s="274" t="s">
        <v>221</v>
      </c>
    </row>
    <row r="56" spans="1:76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5"/>
      <c r="H56" s="138" t="s">
        <v>141</v>
      </c>
      <c r="I56" s="138" t="s">
        <v>142</v>
      </c>
      <c r="J56" s="138" t="s">
        <v>143</v>
      </c>
      <c r="K56" s="138" t="s">
        <v>144</v>
      </c>
      <c r="L56" s="275"/>
      <c r="M56" s="138" t="s">
        <v>145</v>
      </c>
      <c r="N56" s="138" t="s">
        <v>146</v>
      </c>
      <c r="O56" s="138" t="s">
        <v>147</v>
      </c>
      <c r="P56" s="138" t="s">
        <v>148</v>
      </c>
      <c r="Q56" s="275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5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75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7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5"/>
      <c r="AN56" s="138" t="s">
        <v>292</v>
      </c>
      <c r="AO56" s="138" t="s">
        <v>293</v>
      </c>
      <c r="AP56" s="138" t="s">
        <v>294</v>
      </c>
      <c r="AQ56" s="138" t="s">
        <v>295</v>
      </c>
      <c r="AR56" s="27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75"/>
      <c r="AY56" s="138" t="s">
        <v>302</v>
      </c>
      <c r="AZ56" s="138" t="s">
        <v>303</v>
      </c>
      <c r="BA56" s="138" t="s">
        <v>304</v>
      </c>
      <c r="BB56" s="138" t="s">
        <v>305</v>
      </c>
      <c r="BC56" s="275"/>
      <c r="BD56" s="138" t="s">
        <v>307</v>
      </c>
      <c r="BE56" s="138" t="s">
        <v>308</v>
      </c>
      <c r="BF56" s="138" t="s">
        <v>309</v>
      </c>
      <c r="BG56" s="138" t="s">
        <v>310</v>
      </c>
      <c r="BH56" s="275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75"/>
      <c r="BO56" s="138" t="s">
        <v>317</v>
      </c>
      <c r="BP56" s="138" t="s">
        <v>318</v>
      </c>
      <c r="BQ56" s="138" t="s">
        <v>319</v>
      </c>
      <c r="BR56" s="138" t="s">
        <v>320</v>
      </c>
      <c r="BS56" s="275"/>
      <c r="BT56" s="138" t="s">
        <v>322</v>
      </c>
      <c r="BU56" s="138" t="s">
        <v>323</v>
      </c>
      <c r="BV56" s="138" t="s">
        <v>324</v>
      </c>
      <c r="BW56" s="138" t="s">
        <v>325</v>
      </c>
      <c r="BX56" s="275"/>
    </row>
    <row r="57" spans="1:76" ht="18" x14ac:dyDescent="0.25">
      <c r="A57" s="287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</row>
    <row r="58" spans="1:76" ht="18" x14ac:dyDescent="0.25">
      <c r="A58" s="288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0</v>
      </c>
      <c r="BV58" s="135">
        <f>'Нарххо 2024'!BV58</f>
        <v>0</v>
      </c>
      <c r="BW58" s="135">
        <f>'Нарххо 2024'!BW58</f>
        <v>0</v>
      </c>
      <c r="BX58" s="169">
        <f>'Нарххо 2024'!BX58</f>
        <v>6</v>
      </c>
    </row>
    <row r="59" spans="1:76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0</v>
      </c>
      <c r="BV59" s="135">
        <f>'Нарххо 2024'!BV59</f>
        <v>0</v>
      </c>
      <c r="BW59" s="135">
        <f>'Нарххо 2024'!BW59</f>
        <v>0</v>
      </c>
      <c r="BX59" s="169">
        <f>'Нарххо 2024'!BX59</f>
        <v>4.5</v>
      </c>
    </row>
    <row r="60" spans="1:76" ht="18" x14ac:dyDescent="0.25">
      <c r="A60" s="287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</row>
    <row r="61" spans="1:76" ht="18" x14ac:dyDescent="0.25">
      <c r="A61" s="288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0</v>
      </c>
      <c r="BV61" s="135">
        <f>'Нарххо 2024'!BV61</f>
        <v>0</v>
      </c>
      <c r="BW61" s="135">
        <f>'Нарххо 2024'!BW61</f>
        <v>0</v>
      </c>
      <c r="BX61" s="169">
        <f>'Нарххо 2024'!BX61</f>
        <v>3.5</v>
      </c>
    </row>
    <row r="62" spans="1:76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0</v>
      </c>
      <c r="BV62" s="135">
        <f>'Нарххо 2024'!BV62</f>
        <v>0</v>
      </c>
      <c r="BW62" s="135">
        <f>'Нарххо 2024'!BW62</f>
        <v>0</v>
      </c>
      <c r="BX62" s="169">
        <f>'Нарххо 2024'!BX62</f>
        <v>4</v>
      </c>
    </row>
    <row r="63" spans="1:76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0</v>
      </c>
      <c r="BV63" s="135">
        <f>'Нарххо 2024'!BV63</f>
        <v>0</v>
      </c>
      <c r="BW63" s="135">
        <f>'Нарххо 2024'!BW63</f>
        <v>0</v>
      </c>
      <c r="BX63" s="169">
        <f>'Нарххо 2024'!BX63</f>
        <v>25</v>
      </c>
    </row>
    <row r="64" spans="1:76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0</v>
      </c>
      <c r="BV64" s="135">
        <f>'Нарххо 2024'!BV64</f>
        <v>0</v>
      </c>
      <c r="BW64" s="135">
        <f>'Нарххо 2024'!BW64</f>
        <v>0</v>
      </c>
      <c r="BX64" s="169">
        <f>'Нарххо 2024'!BX64</f>
        <v>25</v>
      </c>
    </row>
    <row r="65" spans="1:76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0</v>
      </c>
      <c r="BV65" s="135">
        <f>'Нарххо 2024'!BV65</f>
        <v>0</v>
      </c>
      <c r="BW65" s="135">
        <f>'Нарххо 2024'!BW65</f>
        <v>0</v>
      </c>
      <c r="BX65" s="169">
        <f>'Нарххо 2024'!BX65</f>
        <v>15</v>
      </c>
    </row>
    <row r="66" spans="1:76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0</v>
      </c>
      <c r="BV66" s="135">
        <f>'Нарххо 2024'!BV66</f>
        <v>0</v>
      </c>
      <c r="BW66" s="135">
        <f>'Нарххо 2024'!BW66</f>
        <v>0</v>
      </c>
      <c r="BX66" s="169">
        <f>'Нарххо 2024'!BX66</f>
        <v>24</v>
      </c>
    </row>
    <row r="67" spans="1:76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0</v>
      </c>
      <c r="BV67" s="135">
        <f>'Нарххо 2024'!BV67</f>
        <v>0</v>
      </c>
      <c r="BW67" s="135">
        <f>'Нарххо 2024'!BW67</f>
        <v>0</v>
      </c>
      <c r="BX67" s="169">
        <f>'Нарххо 2024'!BX67</f>
        <v>20</v>
      </c>
    </row>
    <row r="68" spans="1:76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0</v>
      </c>
      <c r="BV68" s="135">
        <f>'Нарххо 2024'!BV68</f>
        <v>0</v>
      </c>
      <c r="BW68" s="135">
        <f>'Нарххо 2024'!BW68</f>
        <v>0</v>
      </c>
      <c r="BX68" s="169">
        <f>'Нарххо 2024'!BX68</f>
        <v>20</v>
      </c>
    </row>
    <row r="69" spans="1:76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0</v>
      </c>
      <c r="BV69" s="135">
        <f>'Нарххо 2024'!BV69</f>
        <v>0</v>
      </c>
      <c r="BW69" s="135">
        <f>'Нарххо 2024'!BW69</f>
        <v>0</v>
      </c>
      <c r="BX69" s="169">
        <f>'Нарххо 2024'!BX69</f>
        <v>98</v>
      </c>
    </row>
    <row r="70" spans="1:76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0</v>
      </c>
      <c r="BV70" s="135">
        <f>'Нарххо 2024'!BV70</f>
        <v>0</v>
      </c>
      <c r="BW70" s="135">
        <f>'Нарххо 2024'!BW70</f>
        <v>0</v>
      </c>
      <c r="BX70" s="169">
        <f>'Нарххо 2024'!BX70</f>
        <v>98</v>
      </c>
    </row>
    <row r="71" spans="1:76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0</v>
      </c>
      <c r="BV71" s="135">
        <f>'Нарххо 2024'!BV71</f>
        <v>0</v>
      </c>
      <c r="BW71" s="135">
        <f>'Нарххо 2024'!BW71</f>
        <v>0</v>
      </c>
      <c r="BX71" s="169">
        <f>'Нарххо 2024'!BX71</f>
        <v>6</v>
      </c>
    </row>
    <row r="72" spans="1:76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0</v>
      </c>
      <c r="BV72" s="135">
        <f>'Нарххо 2024'!BV72</f>
        <v>0</v>
      </c>
      <c r="BW72" s="135">
        <f>'Нарххо 2024'!BW72</f>
        <v>0</v>
      </c>
      <c r="BX72" s="169">
        <f>'Нарххо 2024'!BX72</f>
        <v>15</v>
      </c>
    </row>
    <row r="73" spans="1:76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0</v>
      </c>
      <c r="BV73" s="135">
        <f>'Нарххо 2024'!BV73</f>
        <v>0</v>
      </c>
      <c r="BW73" s="135">
        <f>'Нарххо 2024'!BW73</f>
        <v>0</v>
      </c>
      <c r="BX73" s="169">
        <f>'Нарххо 2024'!BX73</f>
        <v>12</v>
      </c>
    </row>
    <row r="74" spans="1:76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0</v>
      </c>
      <c r="BV74" s="135">
        <f>'Нарххо 2024'!BV74</f>
        <v>0</v>
      </c>
      <c r="BW74" s="135">
        <f>'Нарххо 2024'!BW74</f>
        <v>0</v>
      </c>
      <c r="BX74" s="169">
        <f>'Нарххо 2024'!BX74</f>
        <v>43</v>
      </c>
    </row>
    <row r="75" spans="1:76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0</v>
      </c>
      <c r="BV75" s="135">
        <f>'Нарххо 2024'!BV75</f>
        <v>0</v>
      </c>
      <c r="BW75" s="135">
        <f>'Нарххо 2024'!BW75</f>
        <v>0</v>
      </c>
      <c r="BX75" s="169">
        <f>'Нарххо 2024'!BX75</f>
        <v>44</v>
      </c>
    </row>
    <row r="76" spans="1:76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0</v>
      </c>
      <c r="BV76" s="135">
        <f>'Нарххо 2024'!BV76</f>
        <v>0</v>
      </c>
      <c r="BW76" s="135">
        <f>'Нарххо 2024'!BW76</f>
        <v>0</v>
      </c>
      <c r="BX76" s="169">
        <f>'Нарххо 2024'!BX76</f>
        <v>6</v>
      </c>
    </row>
    <row r="77" spans="1:76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0</v>
      </c>
      <c r="BV77" s="135">
        <f>'Нарххо 2024'!BV77</f>
        <v>0</v>
      </c>
      <c r="BW77" s="135">
        <f>'Нарххо 2024'!BW77</f>
        <v>0</v>
      </c>
      <c r="BX77" s="169">
        <f>'Нарххо 2024'!BX77</f>
        <v>5.5</v>
      </c>
    </row>
    <row r="78" spans="1:76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0</v>
      </c>
      <c r="BV78" s="135">
        <f>'Нарххо 2024'!BV78</f>
        <v>0</v>
      </c>
      <c r="BW78" s="135">
        <f>'Нарххо 2024'!BW78</f>
        <v>0</v>
      </c>
      <c r="BX78" s="169">
        <f>'Нарххо 2024'!BX78</f>
        <v>4.5</v>
      </c>
    </row>
    <row r="79" spans="1:76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0</v>
      </c>
      <c r="BV79" s="135">
        <f>'Нарххо 2024'!BV79</f>
        <v>0</v>
      </c>
      <c r="BW79" s="135">
        <f>'Нарххо 2024'!BW79</f>
        <v>0</v>
      </c>
      <c r="BX79" s="169">
        <f>'Нарххо 2024'!BX79</f>
        <v>23</v>
      </c>
    </row>
    <row r="80" spans="1:76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0</v>
      </c>
      <c r="BV80" s="135">
        <f>'Нарххо 2024'!BV80</f>
        <v>0</v>
      </c>
      <c r="BW80" s="135">
        <f>'Нарххо 2024'!BW80</f>
        <v>0</v>
      </c>
      <c r="BX80" s="169">
        <f>'Нарххо 2024'!BX80</f>
        <v>24</v>
      </c>
    </row>
    <row r="81" spans="1:76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0</v>
      </c>
      <c r="BV81" s="135">
        <f>'Нарххо 2024'!BV81</f>
        <v>0</v>
      </c>
      <c r="BW81" s="135">
        <f>'Нарххо 2024'!BW81</f>
        <v>0</v>
      </c>
      <c r="BX81" s="169">
        <f>'Нарххо 2024'!BX81</f>
        <v>20</v>
      </c>
    </row>
    <row r="82" spans="1:76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0</v>
      </c>
      <c r="BV82" s="135">
        <f>'Нарххо 2024'!BV82</f>
        <v>0</v>
      </c>
      <c r="BW82" s="135">
        <f>'Нарххо 2024'!BW82</f>
        <v>0</v>
      </c>
      <c r="BX82" s="169">
        <f>'Нарххо 2024'!BX82</f>
        <v>3.3</v>
      </c>
    </row>
    <row r="83" spans="1:76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0</v>
      </c>
      <c r="BV83" s="135">
        <f>'Нарххо 2024'!BV83</f>
        <v>0</v>
      </c>
      <c r="BW83" s="135">
        <f>'Нарххо 2024'!BW83</f>
        <v>0</v>
      </c>
      <c r="BX83" s="169">
        <f>'Нарххо 2024'!BX83</f>
        <v>2.5</v>
      </c>
    </row>
    <row r="84" spans="1:76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0</v>
      </c>
      <c r="BV84" s="135">
        <f>'Нарххо 2024'!BV84</f>
        <v>0</v>
      </c>
      <c r="BW84" s="135">
        <f>'Нарххо 2024'!BW84</f>
        <v>0</v>
      </c>
      <c r="BX84" s="169">
        <f>'Нарххо 2024'!BX84</f>
        <v>45</v>
      </c>
    </row>
    <row r="85" spans="1:76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0</v>
      </c>
      <c r="BV85" s="135">
        <f>'Нарххо 2024'!BV85</f>
        <v>0</v>
      </c>
      <c r="BW85" s="135">
        <f>'Нарххо 2024'!BW85</f>
        <v>0</v>
      </c>
      <c r="BX85" s="169">
        <f>'Нарххо 2024'!BX85</f>
        <v>7</v>
      </c>
    </row>
    <row r="86" spans="1:76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0</v>
      </c>
      <c r="BV86" s="135">
        <f>'Нарххо 2024'!BV86</f>
        <v>0</v>
      </c>
      <c r="BW86" s="135">
        <f>'Нарххо 2024'!BW86</f>
        <v>0</v>
      </c>
      <c r="BX86" s="169">
        <f>'Нарххо 2024'!BX86</f>
        <v>10.4</v>
      </c>
    </row>
    <row r="87" spans="1:76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0</v>
      </c>
      <c r="BV87" s="135">
        <f>'Нарххо 2024'!BV87</f>
        <v>0</v>
      </c>
      <c r="BW87" s="135">
        <f>'Нарххо 2024'!BW87</f>
        <v>0</v>
      </c>
      <c r="BX87" s="169">
        <f>'Нарххо 2024'!BX87</f>
        <v>10.8</v>
      </c>
    </row>
    <row r="88" spans="1:76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</row>
    <row r="89" spans="1:76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0</v>
      </c>
      <c r="BV89" s="135">
        <f>'Нарххо 2024'!BV89</f>
        <v>0</v>
      </c>
      <c r="BW89" s="135">
        <f>'Нарххо 2024'!BW89</f>
        <v>0</v>
      </c>
      <c r="BX89" s="169">
        <f>'Нарххо 2024'!BX89</f>
        <v>10.9</v>
      </c>
    </row>
    <row r="90" spans="1:76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0</v>
      </c>
      <c r="BV90" s="135">
        <f>'Нарххо 2024'!BV90</f>
        <v>0</v>
      </c>
      <c r="BW90" s="135">
        <f>'Нарххо 2024'!BW90</f>
        <v>0</v>
      </c>
      <c r="BX90" s="169">
        <f>'Нарххо 2024'!BX90</f>
        <v>10.95</v>
      </c>
    </row>
    <row r="91" spans="1:7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</row>
    <row r="92" spans="1:7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</row>
    <row r="93" spans="1:76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</row>
    <row r="94" spans="1:76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</row>
    <row r="95" spans="1:76" ht="18" x14ac:dyDescent="0.25">
      <c r="A95" s="292" t="s">
        <v>200</v>
      </c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</row>
    <row r="96" spans="1:76" x14ac:dyDescent="0.3">
      <c r="A96" s="217"/>
      <c r="B96" s="197"/>
      <c r="C96" s="289" t="s">
        <v>202</v>
      </c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1"/>
    </row>
    <row r="97" spans="1:76" ht="18.75" customHeight="1" x14ac:dyDescent="0.3">
      <c r="A97" s="218"/>
      <c r="B97" s="198"/>
      <c r="C97" s="279" t="s">
        <v>139</v>
      </c>
      <c r="D97" s="280"/>
      <c r="E97" s="280"/>
      <c r="F97" s="281"/>
      <c r="G97" s="274" t="s">
        <v>221</v>
      </c>
      <c r="H97" s="276" t="s">
        <v>139</v>
      </c>
      <c r="I97" s="277"/>
      <c r="J97" s="277"/>
      <c r="K97" s="278"/>
      <c r="L97" s="274" t="s">
        <v>221</v>
      </c>
      <c r="M97" s="276" t="s">
        <v>139</v>
      </c>
      <c r="N97" s="277"/>
      <c r="O97" s="277"/>
      <c r="P97" s="278"/>
      <c r="Q97" s="274" t="s">
        <v>221</v>
      </c>
      <c r="R97" s="276" t="s">
        <v>139</v>
      </c>
      <c r="S97" s="277"/>
      <c r="T97" s="277"/>
      <c r="U97" s="277"/>
      <c r="V97" s="278"/>
      <c r="W97" s="274" t="s">
        <v>221</v>
      </c>
      <c r="X97" s="276" t="s">
        <v>139</v>
      </c>
      <c r="Y97" s="277"/>
      <c r="Z97" s="277"/>
      <c r="AA97" s="277"/>
      <c r="AB97" s="274" t="s">
        <v>221</v>
      </c>
      <c r="AC97" s="276" t="s">
        <v>139</v>
      </c>
      <c r="AD97" s="277"/>
      <c r="AE97" s="277"/>
      <c r="AF97" s="277"/>
      <c r="AG97" s="274" t="s">
        <v>221</v>
      </c>
      <c r="AH97" s="276" t="s">
        <v>139</v>
      </c>
      <c r="AI97" s="277"/>
      <c r="AJ97" s="277"/>
      <c r="AK97" s="277"/>
      <c r="AL97" s="277"/>
      <c r="AM97" s="274" t="s">
        <v>221</v>
      </c>
      <c r="AN97" s="276" t="s">
        <v>139</v>
      </c>
      <c r="AO97" s="277"/>
      <c r="AP97" s="277"/>
      <c r="AQ97" s="277"/>
      <c r="AR97" s="274" t="s">
        <v>221</v>
      </c>
      <c r="AS97" s="276" t="s">
        <v>139</v>
      </c>
      <c r="AT97" s="277"/>
      <c r="AU97" s="277"/>
      <c r="AV97" s="277"/>
      <c r="AW97" s="253"/>
      <c r="AX97" s="274" t="s">
        <v>221</v>
      </c>
      <c r="AY97" s="276" t="s">
        <v>139</v>
      </c>
      <c r="AZ97" s="277"/>
      <c r="BA97" s="277"/>
      <c r="BB97" s="277"/>
      <c r="BC97" s="274" t="s">
        <v>221</v>
      </c>
      <c r="BD97" s="276" t="s">
        <v>139</v>
      </c>
      <c r="BE97" s="277"/>
      <c r="BF97" s="277"/>
      <c r="BG97" s="277"/>
      <c r="BH97" s="274" t="s">
        <v>221</v>
      </c>
      <c r="BI97" s="276" t="s">
        <v>139</v>
      </c>
      <c r="BJ97" s="277"/>
      <c r="BK97" s="277"/>
      <c r="BL97" s="277"/>
      <c r="BM97" s="278"/>
      <c r="BN97" s="274" t="s">
        <v>221</v>
      </c>
      <c r="BO97" s="276" t="s">
        <v>316</v>
      </c>
      <c r="BP97" s="277"/>
      <c r="BQ97" s="277"/>
      <c r="BR97" s="277"/>
      <c r="BS97" s="274" t="s">
        <v>221</v>
      </c>
      <c r="BT97" s="276" t="s">
        <v>316</v>
      </c>
      <c r="BU97" s="277"/>
      <c r="BV97" s="277"/>
      <c r="BW97" s="277"/>
      <c r="BX97" s="274" t="s">
        <v>221</v>
      </c>
    </row>
    <row r="98" spans="1:76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5"/>
      <c r="H98" s="138" t="s">
        <v>141</v>
      </c>
      <c r="I98" s="138" t="s">
        <v>142</v>
      </c>
      <c r="J98" s="138" t="s">
        <v>143</v>
      </c>
      <c r="K98" s="138" t="s">
        <v>144</v>
      </c>
      <c r="L98" s="275"/>
      <c r="M98" s="138" t="s">
        <v>145</v>
      </c>
      <c r="N98" s="138" t="s">
        <v>146</v>
      </c>
      <c r="O98" s="138" t="s">
        <v>147</v>
      </c>
      <c r="P98" s="138" t="s">
        <v>148</v>
      </c>
      <c r="Q98" s="275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5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75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7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5"/>
      <c r="AN98" s="138" t="s">
        <v>292</v>
      </c>
      <c r="AO98" s="138" t="s">
        <v>293</v>
      </c>
      <c r="AP98" s="138" t="s">
        <v>294</v>
      </c>
      <c r="AQ98" s="138" t="s">
        <v>295</v>
      </c>
      <c r="AR98" s="27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75"/>
      <c r="AY98" s="138" t="s">
        <v>302</v>
      </c>
      <c r="AZ98" s="138" t="s">
        <v>303</v>
      </c>
      <c r="BA98" s="138" t="s">
        <v>304</v>
      </c>
      <c r="BB98" s="138" t="s">
        <v>305</v>
      </c>
      <c r="BC98" s="275"/>
      <c r="BD98" s="138" t="s">
        <v>307</v>
      </c>
      <c r="BE98" s="138" t="s">
        <v>308</v>
      </c>
      <c r="BF98" s="138" t="s">
        <v>309</v>
      </c>
      <c r="BG98" s="138" t="s">
        <v>310</v>
      </c>
      <c r="BH98" s="275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75"/>
      <c r="BO98" s="138" t="s">
        <v>317</v>
      </c>
      <c r="BP98" s="138" t="s">
        <v>318</v>
      </c>
      <c r="BQ98" s="138" t="s">
        <v>319</v>
      </c>
      <c r="BR98" s="138" t="s">
        <v>320</v>
      </c>
      <c r="BS98" s="275"/>
      <c r="BT98" s="138" t="s">
        <v>322</v>
      </c>
      <c r="BU98" s="138" t="s">
        <v>323</v>
      </c>
      <c r="BV98" s="138" t="s">
        <v>324</v>
      </c>
      <c r="BW98" s="138" t="s">
        <v>325</v>
      </c>
      <c r="BX98" s="275"/>
    </row>
    <row r="99" spans="1:76" ht="18" x14ac:dyDescent="0.25">
      <c r="A99" s="287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</row>
    <row r="100" spans="1:76" ht="18" x14ac:dyDescent="0.25">
      <c r="A100" s="288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0</v>
      </c>
      <c r="BV100" s="135">
        <f>'Нарххо 2024'!BV100</f>
        <v>0</v>
      </c>
      <c r="BW100" s="135">
        <f>'Нарххо 2024'!BW100</f>
        <v>0</v>
      </c>
      <c r="BX100" s="169">
        <f>'Нарххо 2024'!BX100</f>
        <v>5.2</v>
      </c>
    </row>
    <row r="101" spans="1:76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0</v>
      </c>
      <c r="BV101" s="135">
        <f>'Нарххо 2024'!BV101</f>
        <v>0</v>
      </c>
      <c r="BW101" s="135">
        <f>'Нарххо 2024'!BW101</f>
        <v>0</v>
      </c>
      <c r="BX101" s="169">
        <f>'Нарххо 2024'!BX101</f>
        <v>4</v>
      </c>
    </row>
    <row r="102" spans="1:76" ht="18" x14ac:dyDescent="0.25">
      <c r="A102" s="287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</row>
    <row r="103" spans="1:76" ht="18" x14ac:dyDescent="0.25">
      <c r="A103" s="288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0</v>
      </c>
      <c r="BV103" s="135">
        <f>'Нарххо 2024'!BV103</f>
        <v>0</v>
      </c>
      <c r="BW103" s="135">
        <f>'Нарххо 2024'!BW103</f>
        <v>0</v>
      </c>
      <c r="BX103" s="169">
        <f>'Нарххо 2024'!BX103</f>
        <v>2.5</v>
      </c>
    </row>
    <row r="104" spans="1:76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0</v>
      </c>
      <c r="BV104" s="135">
        <f>'Нарххо 2024'!BV104</f>
        <v>0</v>
      </c>
      <c r="BW104" s="135">
        <f>'Нарххо 2024'!BW104</f>
        <v>0</v>
      </c>
      <c r="BX104" s="169">
        <f>'Нарххо 2024'!BX104</f>
        <v>3.4</v>
      </c>
    </row>
    <row r="105" spans="1:76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0</v>
      </c>
      <c r="BV105" s="135">
        <f>'Нарххо 2024'!BV105</f>
        <v>0</v>
      </c>
      <c r="BW105" s="135">
        <f>'Нарххо 2024'!BW105</f>
        <v>0</v>
      </c>
      <c r="BX105" s="169">
        <f>'Нарххо 2024'!BX105</f>
        <v>20</v>
      </c>
    </row>
    <row r="106" spans="1:76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0</v>
      </c>
      <c r="BV106" s="135">
        <f>'Нарххо 2024'!BV106</f>
        <v>0</v>
      </c>
      <c r="BW106" s="135">
        <f>'Нарххо 2024'!BW106</f>
        <v>0</v>
      </c>
      <c r="BX106" s="169">
        <f>'Нарххо 2024'!BX106</f>
        <v>17</v>
      </c>
    </row>
    <row r="107" spans="1:76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0</v>
      </c>
      <c r="BV107" s="135">
        <f>'Нарххо 2024'!BV107</f>
        <v>0</v>
      </c>
      <c r="BW107" s="135">
        <f>'Нарххо 2024'!BW107</f>
        <v>0</v>
      </c>
      <c r="BX107" s="169">
        <f>'Нарххо 2024'!BX107</f>
        <v>8</v>
      </c>
    </row>
    <row r="108" spans="1:76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0</v>
      </c>
      <c r="BV108" s="135">
        <f>'Нарххо 2024'!BV108</f>
        <v>0</v>
      </c>
      <c r="BW108" s="135">
        <f>'Нарххо 2024'!BW108</f>
        <v>0</v>
      </c>
      <c r="BX108" s="169">
        <f>'Нарххо 2024'!BX108</f>
        <v>22</v>
      </c>
    </row>
    <row r="109" spans="1:76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0</v>
      </c>
      <c r="BV109" s="135">
        <f>'Нарххо 2024'!BV109</f>
        <v>0</v>
      </c>
      <c r="BW109" s="135">
        <f>'Нарххо 2024'!BW109</f>
        <v>0</v>
      </c>
      <c r="BX109" s="169">
        <f>'Нарххо 2024'!BX109</f>
        <v>17</v>
      </c>
    </row>
    <row r="110" spans="1:76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0</v>
      </c>
      <c r="BV110" s="135">
        <f>'Нарххо 2024'!BV110</f>
        <v>0</v>
      </c>
      <c r="BW110" s="135">
        <f>'Нарххо 2024'!BW110</f>
        <v>0</v>
      </c>
      <c r="BX110" s="169">
        <f>'Нарххо 2024'!BX110</f>
        <v>20</v>
      </c>
    </row>
    <row r="111" spans="1:76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0</v>
      </c>
      <c r="BV111" s="135">
        <f>'Нарххо 2024'!BV111</f>
        <v>0</v>
      </c>
      <c r="BW111" s="135">
        <f>'Нарххо 2024'!BW111</f>
        <v>0</v>
      </c>
      <c r="BX111" s="169">
        <f>'Нарххо 2024'!BX111</f>
        <v>95</v>
      </c>
    </row>
    <row r="112" spans="1:76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0</v>
      </c>
      <c r="BV112" s="135">
        <f>'Нарххо 2024'!BV112</f>
        <v>0</v>
      </c>
      <c r="BW112" s="135">
        <f>'Нарххо 2024'!BW112</f>
        <v>0</v>
      </c>
      <c r="BX112" s="169">
        <f>'Нарххо 2024'!BX112</f>
        <v>95</v>
      </c>
    </row>
    <row r="113" spans="1:76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0</v>
      </c>
      <c r="BV113" s="135">
        <f>'Нарххо 2024'!BV113</f>
        <v>0</v>
      </c>
      <c r="BW113" s="135">
        <f>'Нарххо 2024'!BW113</f>
        <v>0</v>
      </c>
      <c r="BX113" s="169">
        <f>'Нарххо 2024'!BX113</f>
        <v>7</v>
      </c>
    </row>
    <row r="114" spans="1:76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0</v>
      </c>
      <c r="BV114" s="135">
        <f>'Нарххо 2024'!BV114</f>
        <v>0</v>
      </c>
      <c r="BW114" s="135">
        <f>'Нарххо 2024'!BW114</f>
        <v>0</v>
      </c>
      <c r="BX114" s="169">
        <f>'Нарххо 2024'!BX114</f>
        <v>14</v>
      </c>
    </row>
    <row r="115" spans="1:76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0</v>
      </c>
      <c r="BV115" s="135">
        <f>'Нарххо 2024'!BV115</f>
        <v>0</v>
      </c>
      <c r="BW115" s="135">
        <f>'Нарххо 2024'!BW115</f>
        <v>0</v>
      </c>
      <c r="BX115" s="169">
        <f>'Нарххо 2024'!BX115</f>
        <v>10.5</v>
      </c>
    </row>
    <row r="116" spans="1:76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0</v>
      </c>
      <c r="BV116" s="135">
        <f>'Нарххо 2024'!BV116</f>
        <v>0</v>
      </c>
      <c r="BW116" s="135">
        <f>'Нарххо 2024'!BW116</f>
        <v>0</v>
      </c>
      <c r="BX116" s="169">
        <f>'Нарххо 2024'!BX116</f>
        <v>55</v>
      </c>
    </row>
    <row r="117" spans="1:76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0</v>
      </c>
      <c r="BV117" s="135">
        <f>'Нарххо 2024'!BV117</f>
        <v>0</v>
      </c>
      <c r="BW117" s="135">
        <f>'Нарххо 2024'!BW117</f>
        <v>0</v>
      </c>
      <c r="BX117" s="169">
        <f>'Нарххо 2024'!BX117</f>
        <v>55</v>
      </c>
    </row>
    <row r="118" spans="1:76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0</v>
      </c>
      <c r="BV118" s="135">
        <f>'Нарххо 2024'!BV118</f>
        <v>0</v>
      </c>
      <c r="BW118" s="135">
        <f>'Нарххо 2024'!BW118</f>
        <v>0</v>
      </c>
      <c r="BX118" s="169">
        <f>'Нарххо 2024'!BX118</f>
        <v>5.0999999999999996</v>
      </c>
    </row>
    <row r="119" spans="1:76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0</v>
      </c>
      <c r="BV119" s="135">
        <f>'Нарххо 2024'!BV119</f>
        <v>0</v>
      </c>
      <c r="BW119" s="135">
        <f>'Нарххо 2024'!BW119</f>
        <v>0</v>
      </c>
      <c r="BX119" s="169">
        <f>'Нарххо 2024'!BX119</f>
        <v>4.2</v>
      </c>
    </row>
    <row r="120" spans="1:76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0</v>
      </c>
      <c r="BV120" s="135">
        <f>'Нарххо 2024'!BV120</f>
        <v>0</v>
      </c>
      <c r="BW120" s="135">
        <f>'Нарххо 2024'!BW120</f>
        <v>0</v>
      </c>
      <c r="BX120" s="169">
        <f>'Нарххо 2024'!BX120</f>
        <v>3.4</v>
      </c>
    </row>
    <row r="121" spans="1:76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0</v>
      </c>
      <c r="BV121" s="135">
        <f>'Нарххо 2024'!BV121</f>
        <v>0</v>
      </c>
      <c r="BW121" s="135">
        <f>'Нарххо 2024'!BW121</f>
        <v>0</v>
      </c>
      <c r="BX121" s="169">
        <f>'Нарххо 2024'!BX121</f>
        <v>25</v>
      </c>
    </row>
    <row r="122" spans="1:76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0</v>
      </c>
      <c r="BV122" s="135">
        <f>'Нарххо 2024'!BV122</f>
        <v>0</v>
      </c>
      <c r="BW122" s="135">
        <f>'Нарххо 2024'!BW122</f>
        <v>0</v>
      </c>
      <c r="BX122" s="169">
        <f>'Нарххо 2024'!BX122</f>
        <v>20</v>
      </c>
    </row>
    <row r="123" spans="1:76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0</v>
      </c>
      <c r="BV123" s="135">
        <f>'Нарххо 2024'!BV123</f>
        <v>0</v>
      </c>
      <c r="BW123" s="135">
        <f>'Нарххо 2024'!BW123</f>
        <v>0</v>
      </c>
      <c r="BX123" s="169">
        <f>'Нарххо 2024'!BX123</f>
        <v>17</v>
      </c>
    </row>
    <row r="124" spans="1:76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0</v>
      </c>
      <c r="BV124" s="135">
        <f>'Нарххо 2024'!BV124</f>
        <v>0</v>
      </c>
      <c r="BW124" s="135">
        <f>'Нарххо 2024'!BW124</f>
        <v>0</v>
      </c>
      <c r="BX124" s="169">
        <f>'Нарххо 2024'!BX124</f>
        <v>4</v>
      </c>
    </row>
    <row r="125" spans="1:76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0</v>
      </c>
      <c r="BV125" s="135">
        <f>'Нарххо 2024'!BV125</f>
        <v>0</v>
      </c>
      <c r="BW125" s="135">
        <f>'Нарххо 2024'!BW125</f>
        <v>0</v>
      </c>
      <c r="BX125" s="169">
        <f>'Нарххо 2024'!BX125</f>
        <v>2.5</v>
      </c>
    </row>
    <row r="126" spans="1:76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0</v>
      </c>
      <c r="BV126" s="135">
        <f>'Нарххо 2024'!BV126</f>
        <v>0</v>
      </c>
      <c r="BW126" s="135">
        <f>'Нарххо 2024'!BW126</f>
        <v>0</v>
      </c>
      <c r="BX126" s="169">
        <f>'Нарххо 2024'!BX126</f>
        <v>30</v>
      </c>
    </row>
    <row r="127" spans="1:76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0</v>
      </c>
      <c r="BV127" s="135">
        <f>'Нарххо 2024'!BV127</f>
        <v>0</v>
      </c>
      <c r="BW127" s="135">
        <f>'Нарххо 2024'!BW127</f>
        <v>0</v>
      </c>
      <c r="BX127" s="169">
        <f>'Нарххо 2024'!BX127</f>
        <v>6.9</v>
      </c>
    </row>
    <row r="128" spans="1:76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0</v>
      </c>
      <c r="BV128" s="135">
        <f>'Нарххо 2024'!BV128</f>
        <v>0</v>
      </c>
      <c r="BW128" s="135">
        <f>'Нарххо 2024'!BW128</f>
        <v>0</v>
      </c>
      <c r="BX128" s="169">
        <f>'Нарххо 2024'!BX128</f>
        <v>10.3</v>
      </c>
    </row>
    <row r="129" spans="1:76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0</v>
      </c>
      <c r="BV129" s="135">
        <f>'Нарххо 2024'!BV129</f>
        <v>0</v>
      </c>
      <c r="BW129" s="135">
        <f>'Нарххо 2024'!BW129</f>
        <v>0</v>
      </c>
      <c r="BX129" s="169">
        <f>'Нарххо 2024'!BX129</f>
        <v>10.8</v>
      </c>
    </row>
    <row r="130" spans="1:76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</row>
    <row r="131" spans="1:76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0</v>
      </c>
      <c r="BV131" s="135">
        <f>'Нарххо 2024'!BV131</f>
        <v>0</v>
      </c>
      <c r="BW131" s="135">
        <f>'Нарххо 2024'!BW131</f>
        <v>0</v>
      </c>
      <c r="BX131" s="169">
        <f>'Нарххо 2024'!BX131</f>
        <v>10.88</v>
      </c>
    </row>
    <row r="132" spans="1:76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0</v>
      </c>
      <c r="BV132" s="135">
        <f>'Нарххо 2024'!BV132</f>
        <v>0</v>
      </c>
      <c r="BW132" s="135">
        <f>'Нарххо 2024'!BW132</f>
        <v>0</v>
      </c>
      <c r="BX132" s="169">
        <f>'Нарххо 2024'!BX132</f>
        <v>10.95</v>
      </c>
    </row>
    <row r="133" spans="1:7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</row>
    <row r="134" spans="1:7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</row>
    <row r="135" spans="1:7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</row>
    <row r="136" spans="1:76" ht="18" x14ac:dyDescent="0.25">
      <c r="A136" s="292" t="s">
        <v>200</v>
      </c>
      <c r="B136" s="292"/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</row>
    <row r="137" spans="1:76" x14ac:dyDescent="0.3">
      <c r="A137" s="217"/>
      <c r="B137" s="197"/>
      <c r="C137" s="289" t="s">
        <v>30</v>
      </c>
      <c r="D137" s="290"/>
      <c r="E137" s="290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1"/>
    </row>
    <row r="138" spans="1:76" ht="18.75" customHeight="1" x14ac:dyDescent="0.3">
      <c r="A138" s="218"/>
      <c r="B138" s="198"/>
      <c r="C138" s="279" t="s">
        <v>139</v>
      </c>
      <c r="D138" s="280"/>
      <c r="E138" s="280"/>
      <c r="F138" s="281"/>
      <c r="G138" s="274" t="s">
        <v>221</v>
      </c>
      <c r="H138" s="276" t="s">
        <v>139</v>
      </c>
      <c r="I138" s="277"/>
      <c r="J138" s="277"/>
      <c r="K138" s="278"/>
      <c r="L138" s="274" t="s">
        <v>221</v>
      </c>
      <c r="M138" s="276" t="s">
        <v>139</v>
      </c>
      <c r="N138" s="277"/>
      <c r="O138" s="277"/>
      <c r="P138" s="278"/>
      <c r="Q138" s="274" t="s">
        <v>221</v>
      </c>
      <c r="R138" s="276" t="s">
        <v>139</v>
      </c>
      <c r="S138" s="277"/>
      <c r="T138" s="277"/>
      <c r="U138" s="277"/>
      <c r="V138" s="278"/>
      <c r="W138" s="274" t="s">
        <v>221</v>
      </c>
      <c r="X138" s="276" t="s">
        <v>139</v>
      </c>
      <c r="Y138" s="277"/>
      <c r="Z138" s="277"/>
      <c r="AA138" s="277"/>
      <c r="AB138" s="274" t="s">
        <v>221</v>
      </c>
      <c r="AC138" s="276" t="s">
        <v>139</v>
      </c>
      <c r="AD138" s="277"/>
      <c r="AE138" s="277"/>
      <c r="AF138" s="277"/>
      <c r="AG138" s="274" t="s">
        <v>221</v>
      </c>
      <c r="AH138" s="276" t="s">
        <v>139</v>
      </c>
      <c r="AI138" s="277"/>
      <c r="AJ138" s="277"/>
      <c r="AK138" s="277"/>
      <c r="AL138" s="277"/>
      <c r="AM138" s="274" t="s">
        <v>221</v>
      </c>
      <c r="AN138" s="276" t="s">
        <v>139</v>
      </c>
      <c r="AO138" s="277"/>
      <c r="AP138" s="277"/>
      <c r="AQ138" s="277"/>
      <c r="AR138" s="274" t="s">
        <v>221</v>
      </c>
      <c r="AS138" s="276" t="s">
        <v>139</v>
      </c>
      <c r="AT138" s="277"/>
      <c r="AU138" s="277"/>
      <c r="AV138" s="277"/>
      <c r="AW138" s="253"/>
      <c r="AX138" s="274" t="s">
        <v>221</v>
      </c>
      <c r="AY138" s="276" t="s">
        <v>139</v>
      </c>
      <c r="AZ138" s="277"/>
      <c r="BA138" s="277"/>
      <c r="BB138" s="277"/>
      <c r="BC138" s="274" t="s">
        <v>221</v>
      </c>
      <c r="BD138" s="276" t="s">
        <v>139</v>
      </c>
      <c r="BE138" s="277"/>
      <c r="BF138" s="277"/>
      <c r="BG138" s="277"/>
      <c r="BH138" s="274" t="s">
        <v>221</v>
      </c>
      <c r="BI138" s="276" t="s">
        <v>139</v>
      </c>
      <c r="BJ138" s="277"/>
      <c r="BK138" s="277"/>
      <c r="BL138" s="277"/>
      <c r="BM138" s="278"/>
      <c r="BN138" s="274" t="s">
        <v>221</v>
      </c>
      <c r="BO138" s="276" t="s">
        <v>316</v>
      </c>
      <c r="BP138" s="277"/>
      <c r="BQ138" s="277"/>
      <c r="BR138" s="277"/>
      <c r="BS138" s="274" t="s">
        <v>221</v>
      </c>
      <c r="BT138" s="276" t="s">
        <v>316</v>
      </c>
      <c r="BU138" s="277"/>
      <c r="BV138" s="277"/>
      <c r="BW138" s="277"/>
      <c r="BX138" s="274" t="s">
        <v>221</v>
      </c>
    </row>
    <row r="139" spans="1:76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5"/>
      <c r="H139" s="138" t="s">
        <v>141</v>
      </c>
      <c r="I139" s="138" t="s">
        <v>142</v>
      </c>
      <c r="J139" s="138" t="s">
        <v>143</v>
      </c>
      <c r="K139" s="138" t="s">
        <v>144</v>
      </c>
      <c r="L139" s="275"/>
      <c r="M139" s="138" t="s">
        <v>145</v>
      </c>
      <c r="N139" s="138" t="s">
        <v>146</v>
      </c>
      <c r="O139" s="138" t="s">
        <v>147</v>
      </c>
      <c r="P139" s="138" t="s">
        <v>148</v>
      </c>
      <c r="Q139" s="275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5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75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7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5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7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5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75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75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75"/>
    </row>
    <row r="140" spans="1:76" ht="18" x14ac:dyDescent="0.25">
      <c r="A140" s="287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</row>
    <row r="141" spans="1:76" ht="18" x14ac:dyDescent="0.25">
      <c r="A141" s="288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0</v>
      </c>
      <c r="BV141" s="135">
        <f>'Нарххо 2024'!BV141</f>
        <v>0</v>
      </c>
      <c r="BW141" s="135">
        <f>'Нарххо 2024'!BW141</f>
        <v>0</v>
      </c>
      <c r="BX141" s="169">
        <f>'Нарххо 2024'!BX141</f>
        <v>3.8</v>
      </c>
    </row>
    <row r="142" spans="1:76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0</v>
      </c>
      <c r="BV142" s="135">
        <f>'Нарххо 2024'!BV142</f>
        <v>0</v>
      </c>
      <c r="BW142" s="135">
        <f>'Нарххо 2024'!BW142</f>
        <v>0</v>
      </c>
      <c r="BX142" s="169">
        <f>'Нарххо 2024'!BX142</f>
        <v>4.7</v>
      </c>
    </row>
    <row r="143" spans="1:76" ht="18" x14ac:dyDescent="0.25">
      <c r="A143" s="287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</row>
    <row r="144" spans="1:76" ht="18" x14ac:dyDescent="0.25">
      <c r="A144" s="288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0</v>
      </c>
      <c r="BV144" s="135">
        <f>'Нарххо 2024'!BV144</f>
        <v>0</v>
      </c>
      <c r="BW144" s="135">
        <f>'Нарххо 2024'!BW144</f>
        <v>0</v>
      </c>
      <c r="BX144" s="169">
        <f>'Нарххо 2024'!BX144</f>
        <v>3.8</v>
      </c>
    </row>
    <row r="145" spans="1:76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0</v>
      </c>
      <c r="BV145" s="135">
        <f>'Нарххо 2024'!BV145</f>
        <v>0</v>
      </c>
      <c r="BW145" s="135">
        <f>'Нарххо 2024'!BW145</f>
        <v>0</v>
      </c>
      <c r="BX145" s="169">
        <f>'Нарххо 2024'!BX145</f>
        <v>4</v>
      </c>
    </row>
    <row r="146" spans="1:76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0</v>
      </c>
      <c r="BV146" s="135">
        <f>'Нарххо 2024'!BV146</f>
        <v>0</v>
      </c>
      <c r="BW146" s="135">
        <f>'Нарххо 2024'!BW146</f>
        <v>0</v>
      </c>
      <c r="BX146" s="169">
        <f>'Нарххо 2024'!BX146</f>
        <v>14</v>
      </c>
    </row>
    <row r="147" spans="1:76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0</v>
      </c>
      <c r="BV147" s="135">
        <f>'Нарххо 2024'!BV147</f>
        <v>0</v>
      </c>
      <c r="BW147" s="135">
        <f>'Нарххо 2024'!BW147</f>
        <v>0</v>
      </c>
      <c r="BX147" s="169">
        <f>'Нарххо 2024'!BX147</f>
        <v>12</v>
      </c>
    </row>
    <row r="148" spans="1:76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0</v>
      </c>
      <c r="BV148" s="135">
        <f>'Нарххо 2024'!BV148</f>
        <v>0</v>
      </c>
      <c r="BW148" s="135">
        <f>'Нарххо 2024'!BW148</f>
        <v>0</v>
      </c>
      <c r="BX148" s="169">
        <f>'Нарххо 2024'!BX148</f>
        <v>8</v>
      </c>
    </row>
    <row r="149" spans="1:76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0</v>
      </c>
      <c r="BV149" s="135">
        <f>'Нарххо 2024'!BV149</f>
        <v>0</v>
      </c>
      <c r="BW149" s="135">
        <f>'Нарххо 2024'!BW149</f>
        <v>0</v>
      </c>
      <c r="BX149" s="169">
        <f>'Нарххо 2024'!BX149</f>
        <v>19.5</v>
      </c>
    </row>
    <row r="150" spans="1:76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0</v>
      </c>
      <c r="BV150" s="135">
        <f>'Нарххо 2024'!BV150</f>
        <v>0</v>
      </c>
      <c r="BW150" s="135">
        <f>'Нарххо 2024'!BW150</f>
        <v>0</v>
      </c>
      <c r="BX150" s="169">
        <f>'Нарххо 2024'!BX150</f>
        <v>17.8</v>
      </c>
    </row>
    <row r="151" spans="1:76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0</v>
      </c>
      <c r="BV151" s="135">
        <f>'Нарххо 2024'!BV151</f>
        <v>0</v>
      </c>
      <c r="BW151" s="135">
        <f>'Нарххо 2024'!BW151</f>
        <v>0</v>
      </c>
      <c r="BX151" s="169">
        <f>'Нарххо 2024'!BX151</f>
        <v>17.5</v>
      </c>
    </row>
    <row r="152" spans="1:76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0</v>
      </c>
      <c r="BV152" s="135">
        <f>'Нарххо 2024'!BV152</f>
        <v>0</v>
      </c>
      <c r="BW152" s="135">
        <f>'Нарххо 2024'!BW152</f>
        <v>0</v>
      </c>
      <c r="BX152" s="169">
        <f>'Нарххо 2024'!BX152</f>
        <v>85</v>
      </c>
    </row>
    <row r="153" spans="1:76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0</v>
      </c>
      <c r="BV153" s="135">
        <f>'Нарххо 2024'!BV153</f>
        <v>0</v>
      </c>
      <c r="BW153" s="135">
        <f>'Нарххо 2024'!BW153</f>
        <v>0</v>
      </c>
      <c r="BX153" s="169">
        <f>'Нарххо 2024'!BX153</f>
        <v>88</v>
      </c>
    </row>
    <row r="154" spans="1:76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0</v>
      </c>
      <c r="BV154" s="135">
        <f>'Нарххо 2024'!BV154</f>
        <v>0</v>
      </c>
      <c r="BW154" s="135">
        <f>'Нарххо 2024'!BW154</f>
        <v>0</v>
      </c>
      <c r="BX154" s="169">
        <f>'Нарххо 2024'!BX154</f>
        <v>5.5</v>
      </c>
    </row>
    <row r="155" spans="1:76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0</v>
      </c>
      <c r="BV155" s="135">
        <f>'Нарххо 2024'!BV155</f>
        <v>0</v>
      </c>
      <c r="BW155" s="135">
        <f>'Нарххо 2024'!BW155</f>
        <v>0</v>
      </c>
      <c r="BX155" s="169">
        <f>'Нарххо 2024'!BX155</f>
        <v>12.6</v>
      </c>
    </row>
    <row r="156" spans="1:76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0</v>
      </c>
      <c r="BV156" s="135">
        <f>'Нарххо 2024'!BV156</f>
        <v>0</v>
      </c>
      <c r="BW156" s="135">
        <f>'Нарххо 2024'!BW156</f>
        <v>0</v>
      </c>
      <c r="BX156" s="169">
        <f>'Нарххо 2024'!BX156</f>
        <v>12.5</v>
      </c>
    </row>
    <row r="157" spans="1:76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0</v>
      </c>
      <c r="BV157" s="135">
        <f>'Нарххо 2024'!BV157</f>
        <v>0</v>
      </c>
      <c r="BW157" s="135">
        <f>'Нарххо 2024'!BW157</f>
        <v>0</v>
      </c>
      <c r="BX157" s="169">
        <f>'Нарххо 2024'!BX157</f>
        <v>45</v>
      </c>
    </row>
    <row r="158" spans="1:76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0</v>
      </c>
      <c r="BV158" s="135">
        <f>'Нарххо 2024'!BV158</f>
        <v>0</v>
      </c>
      <c r="BW158" s="135">
        <f>'Нарххо 2024'!BW158</f>
        <v>0</v>
      </c>
      <c r="BX158" s="169">
        <f>'Нарххо 2024'!BX158</f>
        <v>55</v>
      </c>
    </row>
    <row r="159" spans="1:76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0</v>
      </c>
      <c r="BV159" s="135">
        <f>'Нарххо 2024'!BV159</f>
        <v>0</v>
      </c>
      <c r="BW159" s="135">
        <f>'Нарххо 2024'!BW159</f>
        <v>0</v>
      </c>
      <c r="BX159" s="169">
        <f>'Нарххо 2024'!BX159</f>
        <v>6.2</v>
      </c>
    </row>
    <row r="160" spans="1:76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0</v>
      </c>
      <c r="BV160" s="135">
        <f>'Нарххо 2024'!BV160</f>
        <v>0</v>
      </c>
      <c r="BW160" s="135">
        <f>'Нарххо 2024'!BW160</f>
        <v>0</v>
      </c>
      <c r="BX160" s="169">
        <f>'Нарххо 2024'!BX160</f>
        <v>4.8</v>
      </c>
    </row>
    <row r="161" spans="1:76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0</v>
      </c>
      <c r="BV161" s="135">
        <f>'Нарххо 2024'!BV161</f>
        <v>0</v>
      </c>
      <c r="BW161" s="135">
        <f>'Нарххо 2024'!BW161</f>
        <v>0</v>
      </c>
      <c r="BX161" s="169">
        <f>'Нарххо 2024'!BX161</f>
        <v>5.0199999999999996</v>
      </c>
    </row>
    <row r="162" spans="1:76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0</v>
      </c>
      <c r="BV162" s="135">
        <f>'Нарххо 2024'!BV162</f>
        <v>0</v>
      </c>
      <c r="BW162" s="135">
        <f>'Нарххо 2024'!BW162</f>
        <v>0</v>
      </c>
      <c r="BX162" s="169">
        <f>'Нарххо 2024'!BX162</f>
        <v>17.8</v>
      </c>
    </row>
    <row r="163" spans="1:76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0</v>
      </c>
      <c r="BV163" s="135">
        <f>'Нарххо 2024'!BV163</f>
        <v>0</v>
      </c>
      <c r="BW163" s="135">
        <f>'Нарххо 2024'!BW163</f>
        <v>0</v>
      </c>
      <c r="BX163" s="169">
        <f>'Нарххо 2024'!BX163</f>
        <v>16.5</v>
      </c>
    </row>
    <row r="164" spans="1:76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0</v>
      </c>
      <c r="BV164" s="135">
        <f>'Нарххо 2024'!BV164</f>
        <v>0</v>
      </c>
      <c r="BW164" s="135">
        <f>'Нарххо 2024'!BW164</f>
        <v>0</v>
      </c>
      <c r="BX164" s="169">
        <f>'Нарххо 2024'!BX164</f>
        <v>16.5</v>
      </c>
    </row>
    <row r="165" spans="1:76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0</v>
      </c>
      <c r="BV165" s="135">
        <f>'Нарххо 2024'!BV165</f>
        <v>0</v>
      </c>
      <c r="BW165" s="135">
        <f>'Нарххо 2024'!BW165</f>
        <v>0</v>
      </c>
      <c r="BX165" s="169">
        <f>'Нарххо 2024'!BX165</f>
        <v>4.5</v>
      </c>
    </row>
    <row r="166" spans="1:76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0</v>
      </c>
      <c r="BV166" s="135">
        <f>'Нарххо 2024'!BV166</f>
        <v>0</v>
      </c>
      <c r="BW166" s="135">
        <f>'Нарххо 2024'!BW166</f>
        <v>0</v>
      </c>
      <c r="BX166" s="169">
        <f>'Нарххо 2024'!BX166</f>
        <v>4</v>
      </c>
    </row>
    <row r="167" spans="1:76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0</v>
      </c>
      <c r="BV167" s="135">
        <f>'Нарххо 2024'!BV167</f>
        <v>0</v>
      </c>
      <c r="BW167" s="135">
        <f>'Нарххо 2024'!BW167</f>
        <v>0</v>
      </c>
      <c r="BX167" s="169">
        <f>'Нарххо 2024'!BX167</f>
        <v>30</v>
      </c>
    </row>
    <row r="168" spans="1:76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0</v>
      </c>
      <c r="BV168" s="135">
        <f>'Нарххо 2024'!BV168</f>
        <v>0</v>
      </c>
      <c r="BW168" s="135">
        <f>'Нарххо 2024'!BW168</f>
        <v>0</v>
      </c>
      <c r="BX168" s="169">
        <f>'Нарххо 2024'!BX168</f>
        <v>9.6</v>
      </c>
    </row>
    <row r="169" spans="1:76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0</v>
      </c>
      <c r="BV169" s="135">
        <f>'Нарххо 2024'!BV169</f>
        <v>0</v>
      </c>
      <c r="BW169" s="135">
        <f>'Нарххо 2024'!BW169</f>
        <v>0</v>
      </c>
      <c r="BX169" s="169">
        <f>'Нарххо 2024'!BX169</f>
        <v>11</v>
      </c>
    </row>
    <row r="170" spans="1:76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0</v>
      </c>
      <c r="BV170" s="135">
        <f>'Нарххо 2024'!BV170</f>
        <v>0</v>
      </c>
      <c r="BW170" s="135">
        <f>'Нарххо 2024'!BW170</f>
        <v>0</v>
      </c>
      <c r="BX170" s="169">
        <f>'Нарххо 2024'!BX170</f>
        <v>11</v>
      </c>
    </row>
    <row r="171" spans="1:76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</row>
    <row r="172" spans="1:76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0</v>
      </c>
      <c r="BV172" s="135">
        <f>'Нарххо 2024'!BV172</f>
        <v>0</v>
      </c>
      <c r="BW172" s="135">
        <f>'Нарххо 2024'!BW172</f>
        <v>0</v>
      </c>
      <c r="BX172" s="169">
        <f>'Нарххо 2024'!BX172</f>
        <v>10.96</v>
      </c>
    </row>
    <row r="173" spans="1:76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0</v>
      </c>
      <c r="BV173" s="135">
        <f>'Нарххо 2024'!BV173</f>
        <v>0</v>
      </c>
      <c r="BW173" s="135">
        <f>'Нарххо 2024'!BW173</f>
        <v>0</v>
      </c>
      <c r="BX173" s="169">
        <f>'Нарххо 2024'!BX173</f>
        <v>11.1</v>
      </c>
    </row>
    <row r="174" spans="1:76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</row>
    <row r="175" spans="1:7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</row>
    <row r="176" spans="1:7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</row>
    <row r="177" spans="1:7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</row>
    <row r="178" spans="1:76" ht="18" x14ac:dyDescent="0.25">
      <c r="A178" s="292" t="s">
        <v>200</v>
      </c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</row>
    <row r="179" spans="1:76" x14ac:dyDescent="0.3">
      <c r="A179" s="217"/>
      <c r="B179" s="197"/>
      <c r="C179" s="289" t="s">
        <v>203</v>
      </c>
      <c r="D179" s="290"/>
      <c r="E179" s="290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  <c r="BW179" s="290"/>
      <c r="BX179" s="291"/>
    </row>
    <row r="180" spans="1:76" ht="18.75" customHeight="1" x14ac:dyDescent="0.3">
      <c r="A180" s="218"/>
      <c r="B180" s="198"/>
      <c r="C180" s="279" t="s">
        <v>139</v>
      </c>
      <c r="D180" s="280"/>
      <c r="E180" s="280"/>
      <c r="F180" s="281"/>
      <c r="G180" s="274" t="s">
        <v>221</v>
      </c>
      <c r="H180" s="276" t="s">
        <v>139</v>
      </c>
      <c r="I180" s="277"/>
      <c r="J180" s="277"/>
      <c r="K180" s="278"/>
      <c r="L180" s="274" t="s">
        <v>221</v>
      </c>
      <c r="M180" s="276" t="s">
        <v>139</v>
      </c>
      <c r="N180" s="277"/>
      <c r="O180" s="277"/>
      <c r="P180" s="278"/>
      <c r="Q180" s="274" t="s">
        <v>221</v>
      </c>
      <c r="R180" s="276" t="s">
        <v>139</v>
      </c>
      <c r="S180" s="277"/>
      <c r="T180" s="277"/>
      <c r="U180" s="277"/>
      <c r="V180" s="278"/>
      <c r="W180" s="274" t="s">
        <v>221</v>
      </c>
      <c r="X180" s="276" t="s">
        <v>139</v>
      </c>
      <c r="Y180" s="277"/>
      <c r="Z180" s="277"/>
      <c r="AA180" s="277"/>
      <c r="AB180" s="274" t="s">
        <v>221</v>
      </c>
      <c r="AC180" s="276" t="s">
        <v>139</v>
      </c>
      <c r="AD180" s="277"/>
      <c r="AE180" s="277"/>
      <c r="AF180" s="277"/>
      <c r="AG180" s="274" t="s">
        <v>221</v>
      </c>
      <c r="AH180" s="276" t="s">
        <v>139</v>
      </c>
      <c r="AI180" s="277"/>
      <c r="AJ180" s="277"/>
      <c r="AK180" s="277"/>
      <c r="AL180" s="277"/>
      <c r="AM180" s="274" t="s">
        <v>221</v>
      </c>
      <c r="AN180" s="276" t="s">
        <v>139</v>
      </c>
      <c r="AO180" s="277"/>
      <c r="AP180" s="277"/>
      <c r="AQ180" s="277"/>
      <c r="AR180" s="274" t="s">
        <v>221</v>
      </c>
      <c r="AS180" s="276" t="s">
        <v>139</v>
      </c>
      <c r="AT180" s="277"/>
      <c r="AU180" s="277"/>
      <c r="AV180" s="277"/>
      <c r="AW180" s="253"/>
      <c r="AX180" s="274" t="s">
        <v>221</v>
      </c>
      <c r="AY180" s="276" t="s">
        <v>139</v>
      </c>
      <c r="AZ180" s="277"/>
      <c r="BA180" s="277"/>
      <c r="BB180" s="277"/>
      <c r="BC180" s="274" t="s">
        <v>221</v>
      </c>
      <c r="BD180" s="276" t="s">
        <v>139</v>
      </c>
      <c r="BE180" s="277"/>
      <c r="BF180" s="277"/>
      <c r="BG180" s="277"/>
      <c r="BH180" s="274" t="s">
        <v>221</v>
      </c>
      <c r="BI180" s="276" t="s">
        <v>139</v>
      </c>
      <c r="BJ180" s="277"/>
      <c r="BK180" s="277"/>
      <c r="BL180" s="277"/>
      <c r="BM180" s="278"/>
      <c r="BN180" s="274" t="s">
        <v>221</v>
      </c>
      <c r="BO180" s="276" t="s">
        <v>316</v>
      </c>
      <c r="BP180" s="277"/>
      <c r="BQ180" s="277"/>
      <c r="BR180" s="277"/>
      <c r="BS180" s="274" t="s">
        <v>221</v>
      </c>
      <c r="BT180" s="276" t="s">
        <v>316</v>
      </c>
      <c r="BU180" s="277"/>
      <c r="BV180" s="277"/>
      <c r="BW180" s="277"/>
      <c r="BX180" s="274" t="s">
        <v>221</v>
      </c>
    </row>
    <row r="181" spans="1:76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5"/>
      <c r="H181" s="138" t="s">
        <v>141</v>
      </c>
      <c r="I181" s="138" t="s">
        <v>142</v>
      </c>
      <c r="J181" s="138" t="s">
        <v>143</v>
      </c>
      <c r="K181" s="138" t="s">
        <v>144</v>
      </c>
      <c r="L181" s="275"/>
      <c r="M181" s="138" t="s">
        <v>145</v>
      </c>
      <c r="N181" s="138" t="s">
        <v>146</v>
      </c>
      <c r="O181" s="138" t="s">
        <v>147</v>
      </c>
      <c r="P181" s="138" t="s">
        <v>148</v>
      </c>
      <c r="Q181" s="275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5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75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7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5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7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5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75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75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75"/>
    </row>
    <row r="182" spans="1:76" ht="18" x14ac:dyDescent="0.25">
      <c r="A182" s="287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</row>
    <row r="183" spans="1:76" ht="18" x14ac:dyDescent="0.25">
      <c r="A183" s="288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0</v>
      </c>
      <c r="BV183" s="135">
        <f>'Нарххо 2024'!BV183</f>
        <v>0</v>
      </c>
      <c r="BW183" s="135">
        <f>'Нарххо 2024'!BW183</f>
        <v>0</v>
      </c>
      <c r="BX183" s="169">
        <f>'Нарххо 2024'!BX183</f>
        <v>5.6</v>
      </c>
    </row>
    <row r="184" spans="1:76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0</v>
      </c>
      <c r="BV184" s="135">
        <f>'Нарххо 2024'!BV184</f>
        <v>0</v>
      </c>
      <c r="BW184" s="135">
        <f>'Нарххо 2024'!BW184</f>
        <v>0</v>
      </c>
      <c r="BX184" s="169">
        <f>'Нарххо 2024'!BX184</f>
        <v>5.7</v>
      </c>
    </row>
    <row r="185" spans="1:76" ht="18" x14ac:dyDescent="0.25">
      <c r="A185" s="287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</row>
    <row r="186" spans="1:76" ht="18" x14ac:dyDescent="0.25">
      <c r="A186" s="288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0</v>
      </c>
      <c r="BV186" s="135">
        <f>'Нарххо 2024'!BV186</f>
        <v>0</v>
      </c>
      <c r="BW186" s="135">
        <f>'Нарххо 2024'!BW186</f>
        <v>0</v>
      </c>
      <c r="BX186" s="169">
        <f>'Нарххо 2024'!BX186</f>
        <v>2.97</v>
      </c>
    </row>
    <row r="187" spans="1:76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0</v>
      </c>
      <c r="BV187" s="135">
        <f>'Нарххо 2024'!BV187</f>
        <v>0</v>
      </c>
      <c r="BW187" s="135">
        <f>'Нарххо 2024'!BW187</f>
        <v>0</v>
      </c>
      <c r="BX187" s="169">
        <f>'Нарххо 2024'!BX187</f>
        <v>3.36</v>
      </c>
    </row>
    <row r="188" spans="1:76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0</v>
      </c>
      <c r="BV188" s="135">
        <f>'Нарххо 2024'!BV188</f>
        <v>0</v>
      </c>
      <c r="BW188" s="135">
        <f>'Нарххо 2024'!BW188</f>
        <v>0</v>
      </c>
      <c r="BX188" s="169">
        <f>'Нарххо 2024'!BX188</f>
        <v>17.399999999999999</v>
      </c>
    </row>
    <row r="189" spans="1:76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0</v>
      </c>
      <c r="BV189" s="135">
        <f>'Нарххо 2024'!BV189</f>
        <v>0</v>
      </c>
      <c r="BW189" s="135">
        <f>'Нарххо 2024'!BW189</f>
        <v>0</v>
      </c>
      <c r="BX189" s="169">
        <f>'Нарххо 2024'!BX189</f>
        <v>16.600000000000001</v>
      </c>
    </row>
    <row r="190" spans="1:76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0</v>
      </c>
      <c r="BV190" s="135">
        <f>'Нарххо 2024'!BV190</f>
        <v>0</v>
      </c>
      <c r="BW190" s="135">
        <f>'Нарххо 2024'!BW190</f>
        <v>0</v>
      </c>
      <c r="BX190" s="169">
        <f>'Нарххо 2024'!BX190</f>
        <v>11.8</v>
      </c>
    </row>
    <row r="191" spans="1:76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0</v>
      </c>
      <c r="BV191" s="135">
        <f>'Нарххо 2024'!BV191</f>
        <v>0</v>
      </c>
      <c r="BW191" s="135">
        <f>'Нарххо 2024'!BW191</f>
        <v>0</v>
      </c>
      <c r="BX191" s="169">
        <f>'Нарххо 2024'!BX191</f>
        <v>16.8</v>
      </c>
    </row>
    <row r="192" spans="1:76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0</v>
      </c>
      <c r="BV192" s="135">
        <f>'Нарххо 2024'!BV192</f>
        <v>0</v>
      </c>
      <c r="BW192" s="135">
        <f>'Нарххо 2024'!BW192</f>
        <v>0</v>
      </c>
      <c r="BX192" s="169">
        <f>'Нарххо 2024'!BX192</f>
        <v>15.1</v>
      </c>
    </row>
    <row r="193" spans="1:76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0</v>
      </c>
      <c r="BV193" s="135">
        <f>'Нарххо 2024'!BV193</f>
        <v>0</v>
      </c>
      <c r="BW193" s="135">
        <f>'Нарххо 2024'!BW193</f>
        <v>0</v>
      </c>
      <c r="BX193" s="169">
        <f>'Нарххо 2024'!BX193</f>
        <v>19.84</v>
      </c>
    </row>
    <row r="194" spans="1:76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0</v>
      </c>
      <c r="BV194" s="135">
        <f>'Нарххо 2024'!BV194</f>
        <v>0</v>
      </c>
      <c r="BW194" s="135">
        <f>'Нарххо 2024'!BW194</f>
        <v>0</v>
      </c>
      <c r="BX194" s="169">
        <f>'Нарххо 2024'!BX194</f>
        <v>93.2</v>
      </c>
    </row>
    <row r="195" spans="1:76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0</v>
      </c>
      <c r="BV195" s="135">
        <f>'Нарххо 2024'!BV195</f>
        <v>0</v>
      </c>
      <c r="BW195" s="135">
        <f>'Нарххо 2024'!BW195</f>
        <v>0</v>
      </c>
      <c r="BX195" s="169">
        <f>'Нарххо 2024'!BX195</f>
        <v>98.8</v>
      </c>
    </row>
    <row r="196" spans="1:76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0</v>
      </c>
      <c r="BV196" s="135">
        <f>'Нарххо 2024'!BV196</f>
        <v>0</v>
      </c>
      <c r="BW196" s="135">
        <f>'Нарххо 2024'!BW196</f>
        <v>0</v>
      </c>
      <c r="BX196" s="169">
        <f>'Нарххо 2024'!BX196</f>
        <v>6.93</v>
      </c>
    </row>
    <row r="197" spans="1:76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0</v>
      </c>
      <c r="BV197" s="135">
        <f>'Нарххо 2024'!BV197</f>
        <v>0</v>
      </c>
      <c r="BW197" s="135">
        <f>'Нарххо 2024'!BW197</f>
        <v>0</v>
      </c>
      <c r="BX197" s="169">
        <f>'Нарххо 2024'!BX197</f>
        <v>11.8</v>
      </c>
    </row>
    <row r="198" spans="1:76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0</v>
      </c>
      <c r="BV198" s="135">
        <f>'Нарххо 2024'!BV198</f>
        <v>0</v>
      </c>
      <c r="BW198" s="135">
        <f>'Нарххо 2024'!BW198</f>
        <v>0</v>
      </c>
      <c r="BX198" s="169">
        <f>'Нарххо 2024'!BX198</f>
        <v>10</v>
      </c>
    </row>
    <row r="199" spans="1:76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0</v>
      </c>
      <c r="BV199" s="135">
        <f>'Нарххо 2024'!BV199</f>
        <v>0</v>
      </c>
      <c r="BW199" s="135">
        <f>'Нарххо 2024'!BW199</f>
        <v>0</v>
      </c>
      <c r="BX199" s="169">
        <f>'Нарххо 2024'!BX199</f>
        <v>52</v>
      </c>
    </row>
    <row r="200" spans="1:76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0</v>
      </c>
      <c r="BV200" s="135">
        <f>'Нарххо 2024'!BV200</f>
        <v>0</v>
      </c>
      <c r="BW200" s="135">
        <f>'Нарххо 2024'!BW200</f>
        <v>0</v>
      </c>
      <c r="BX200" s="169">
        <f>'Нарххо 2024'!BX200</f>
        <v>59</v>
      </c>
    </row>
    <row r="201" spans="1:76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0</v>
      </c>
      <c r="BV201" s="135">
        <f>'Нарххо 2024'!BV201</f>
        <v>0</v>
      </c>
      <c r="BW201" s="135">
        <f>'Нарххо 2024'!BW201</f>
        <v>0</v>
      </c>
      <c r="BX201" s="169">
        <f>'Нарххо 2024'!BX201</f>
        <v>5.08</v>
      </c>
    </row>
    <row r="202" spans="1:76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0</v>
      </c>
      <c r="BV202" s="135">
        <f>'Нарххо 2024'!BV202</f>
        <v>0</v>
      </c>
      <c r="BW202" s="135">
        <f>'Нарххо 2024'!BW202</f>
        <v>0</v>
      </c>
      <c r="BX202" s="169">
        <f>'Нарххо 2024'!BX202</f>
        <v>4.26</v>
      </c>
    </row>
    <row r="203" spans="1:76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0</v>
      </c>
      <c r="BV203" s="135">
        <f>'Нарххо 2024'!BV203</f>
        <v>0</v>
      </c>
      <c r="BW203" s="135">
        <f>'Нарххо 2024'!BW203</f>
        <v>0</v>
      </c>
      <c r="BX203" s="169">
        <f>'Нарххо 2024'!BX203</f>
        <v>4.3</v>
      </c>
    </row>
    <row r="204" spans="1:76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0</v>
      </c>
      <c r="BV204" s="135">
        <f>'Нарххо 2024'!BV204</f>
        <v>0</v>
      </c>
      <c r="BW204" s="135">
        <f>'Нарххо 2024'!BW204</f>
        <v>0</v>
      </c>
      <c r="BX204" s="169">
        <f>'Нарххо 2024'!BX204</f>
        <v>19.8</v>
      </c>
    </row>
    <row r="205" spans="1:76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0</v>
      </c>
      <c r="BV205" s="135">
        <f>'Нарххо 2024'!BV205</f>
        <v>0</v>
      </c>
      <c r="BW205" s="135">
        <f>'Нарххо 2024'!BW205</f>
        <v>0</v>
      </c>
      <c r="BX205" s="169">
        <f>'Нарххо 2024'!BX205</f>
        <v>20</v>
      </c>
    </row>
    <row r="206" spans="1:76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0</v>
      </c>
      <c r="BV206" s="135">
        <f>'Нарххо 2024'!BV206</f>
        <v>0</v>
      </c>
      <c r="BW206" s="135">
        <f>'Нарххо 2024'!BW206</f>
        <v>0</v>
      </c>
      <c r="BX206" s="169">
        <f>'Нарххо 2024'!BX206</f>
        <v>17.399999999999999</v>
      </c>
    </row>
    <row r="207" spans="1:76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0</v>
      </c>
      <c r="BV207" s="135">
        <f>'Нарххо 2024'!BV207</f>
        <v>0</v>
      </c>
      <c r="BW207" s="135">
        <f>'Нарххо 2024'!BW207</f>
        <v>0</v>
      </c>
      <c r="BX207" s="169">
        <f>'Нарххо 2024'!BX207</f>
        <v>4.2</v>
      </c>
    </row>
    <row r="208" spans="1:76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0</v>
      </c>
      <c r="BV208" s="135">
        <f>'Нарххо 2024'!BV208</f>
        <v>0</v>
      </c>
      <c r="BW208" s="135">
        <f>'Нарххо 2024'!BW208</f>
        <v>0</v>
      </c>
      <c r="BX208" s="169">
        <f>'Нарххо 2024'!BX208</f>
        <v>3.1</v>
      </c>
    </row>
    <row r="209" spans="1:76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0</v>
      </c>
      <c r="BV209" s="135">
        <f>'Нарххо 2024'!BV209</f>
        <v>0</v>
      </c>
      <c r="BW209" s="135">
        <f>'Нарххо 2024'!BW209</f>
        <v>0</v>
      </c>
      <c r="BX209" s="169">
        <f>'Нарххо 2024'!BX209</f>
        <v>38.799999999999997</v>
      </c>
    </row>
    <row r="210" spans="1:76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0</v>
      </c>
      <c r="BV210" s="135">
        <f>'Нарххо 2024'!BV210</f>
        <v>0</v>
      </c>
      <c r="BW210" s="135">
        <f>'Нарххо 2024'!BW210</f>
        <v>0</v>
      </c>
      <c r="BX210" s="169">
        <f>'Нарххо 2024'!BX210</f>
        <v>6.92</v>
      </c>
    </row>
    <row r="211" spans="1:76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0</v>
      </c>
      <c r="BV211" s="135">
        <f>'Нарххо 2024'!BV211</f>
        <v>0</v>
      </c>
      <c r="BW211" s="135">
        <f>'Нарххо 2024'!BW211</f>
        <v>0</v>
      </c>
      <c r="BX211" s="169">
        <f>'Нарххо 2024'!BX211</f>
        <v>10.38</v>
      </c>
    </row>
    <row r="212" spans="1:76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0</v>
      </c>
      <c r="BV212" s="135">
        <f>'Нарххо 2024'!BV212</f>
        <v>0</v>
      </c>
      <c r="BW212" s="135">
        <f>'Нарххо 2024'!BW212</f>
        <v>0</v>
      </c>
      <c r="BX212" s="169">
        <f>'Нарххо 2024'!BX212</f>
        <v>10.88</v>
      </c>
    </row>
    <row r="213" spans="1:76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</row>
    <row r="214" spans="1:76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0</v>
      </c>
      <c r="BV214" s="135">
        <f>'Нарххо 2024'!BV214</f>
        <v>0</v>
      </c>
      <c r="BW214" s="135">
        <f>'Нарххо 2024'!BW214</f>
        <v>0</v>
      </c>
      <c r="BX214" s="169">
        <f>'Нарххо 2024'!BX214</f>
        <v>10.9</v>
      </c>
    </row>
    <row r="215" spans="1:76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0</v>
      </c>
      <c r="BV215" s="135">
        <f>'Нарххо 2024'!BV215</f>
        <v>0</v>
      </c>
      <c r="BW215" s="135">
        <f>'Нарххо 2024'!BW215</f>
        <v>0</v>
      </c>
      <c r="BX215" s="169">
        <f>'Нарххо 2024'!BX215</f>
        <v>10.95</v>
      </c>
    </row>
    <row r="216" spans="1:7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</row>
    <row r="217" spans="1:7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</row>
    <row r="218" spans="1:7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</row>
    <row r="219" spans="1:76" ht="18" x14ac:dyDescent="0.25">
      <c r="A219" s="292" t="s">
        <v>200</v>
      </c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</row>
    <row r="220" spans="1:76" x14ac:dyDescent="0.3">
      <c r="A220" s="217"/>
      <c r="B220" s="197"/>
      <c r="C220" s="289" t="s">
        <v>204</v>
      </c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/>
      <c r="BV220" s="290"/>
      <c r="BW220" s="290"/>
      <c r="BX220" s="291"/>
    </row>
    <row r="221" spans="1:76" ht="18.75" customHeight="1" x14ac:dyDescent="0.3">
      <c r="A221" s="218"/>
      <c r="B221" s="198"/>
      <c r="C221" s="279" t="s">
        <v>139</v>
      </c>
      <c r="D221" s="280"/>
      <c r="E221" s="280"/>
      <c r="F221" s="281"/>
      <c r="G221" s="274" t="s">
        <v>221</v>
      </c>
      <c r="H221" s="276" t="s">
        <v>139</v>
      </c>
      <c r="I221" s="277"/>
      <c r="J221" s="277"/>
      <c r="K221" s="278"/>
      <c r="L221" s="274" t="s">
        <v>221</v>
      </c>
      <c r="M221" s="276" t="s">
        <v>139</v>
      </c>
      <c r="N221" s="277"/>
      <c r="O221" s="277"/>
      <c r="P221" s="278"/>
      <c r="Q221" s="274" t="s">
        <v>221</v>
      </c>
      <c r="R221" s="276" t="s">
        <v>139</v>
      </c>
      <c r="S221" s="277"/>
      <c r="T221" s="277"/>
      <c r="U221" s="277"/>
      <c r="V221" s="278"/>
      <c r="W221" s="274" t="s">
        <v>221</v>
      </c>
      <c r="X221" s="276" t="s">
        <v>139</v>
      </c>
      <c r="Y221" s="277"/>
      <c r="Z221" s="277"/>
      <c r="AA221" s="277"/>
      <c r="AB221" s="274" t="s">
        <v>221</v>
      </c>
      <c r="AC221" s="276" t="s">
        <v>139</v>
      </c>
      <c r="AD221" s="277"/>
      <c r="AE221" s="277"/>
      <c r="AF221" s="277"/>
      <c r="AG221" s="274" t="s">
        <v>221</v>
      </c>
      <c r="AH221" s="276" t="s">
        <v>139</v>
      </c>
      <c r="AI221" s="277"/>
      <c r="AJ221" s="277"/>
      <c r="AK221" s="277"/>
      <c r="AL221" s="277"/>
      <c r="AM221" s="274" t="s">
        <v>221</v>
      </c>
      <c r="AN221" s="276" t="s">
        <v>139</v>
      </c>
      <c r="AO221" s="277"/>
      <c r="AP221" s="277"/>
      <c r="AQ221" s="277"/>
      <c r="AR221" s="274" t="s">
        <v>221</v>
      </c>
      <c r="AS221" s="276" t="s">
        <v>139</v>
      </c>
      <c r="AT221" s="277"/>
      <c r="AU221" s="277"/>
      <c r="AV221" s="277"/>
      <c r="AW221" s="253"/>
      <c r="AX221" s="274" t="s">
        <v>221</v>
      </c>
      <c r="AY221" s="276" t="s">
        <v>139</v>
      </c>
      <c r="AZ221" s="277"/>
      <c r="BA221" s="277"/>
      <c r="BB221" s="277"/>
      <c r="BC221" s="274" t="s">
        <v>221</v>
      </c>
      <c r="BD221" s="276" t="s">
        <v>139</v>
      </c>
      <c r="BE221" s="277"/>
      <c r="BF221" s="277"/>
      <c r="BG221" s="277"/>
      <c r="BH221" s="274" t="s">
        <v>221</v>
      </c>
      <c r="BI221" s="276" t="s">
        <v>139</v>
      </c>
      <c r="BJ221" s="277"/>
      <c r="BK221" s="277"/>
      <c r="BL221" s="277"/>
      <c r="BM221" s="278"/>
      <c r="BN221" s="274" t="s">
        <v>221</v>
      </c>
      <c r="BO221" s="276" t="s">
        <v>316</v>
      </c>
      <c r="BP221" s="277"/>
      <c r="BQ221" s="277"/>
      <c r="BR221" s="277"/>
      <c r="BS221" s="274" t="s">
        <v>221</v>
      </c>
      <c r="BT221" s="276" t="s">
        <v>316</v>
      </c>
      <c r="BU221" s="277"/>
      <c r="BV221" s="277"/>
      <c r="BW221" s="277"/>
      <c r="BX221" s="274" t="s">
        <v>221</v>
      </c>
    </row>
    <row r="222" spans="1:76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5"/>
      <c r="H222" s="138" t="s">
        <v>141</v>
      </c>
      <c r="I222" s="138" t="s">
        <v>142</v>
      </c>
      <c r="J222" s="138" t="s">
        <v>143</v>
      </c>
      <c r="K222" s="138" t="s">
        <v>144</v>
      </c>
      <c r="L222" s="275"/>
      <c r="M222" s="138" t="s">
        <v>145</v>
      </c>
      <c r="N222" s="138" t="s">
        <v>146</v>
      </c>
      <c r="O222" s="138" t="s">
        <v>147</v>
      </c>
      <c r="P222" s="138" t="s">
        <v>148</v>
      </c>
      <c r="Q222" s="275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5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75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7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5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7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5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75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75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75"/>
    </row>
    <row r="223" spans="1:76" ht="18" x14ac:dyDescent="0.25">
      <c r="A223" s="287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</row>
    <row r="224" spans="1:76" ht="18" x14ac:dyDescent="0.25">
      <c r="A224" s="288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0</v>
      </c>
      <c r="BV224" s="135">
        <f>'Нарххо 2024'!BV224</f>
        <v>0</v>
      </c>
      <c r="BW224" s="135">
        <f>'Нарххо 2024'!BW224</f>
        <v>0</v>
      </c>
      <c r="BX224" s="169">
        <f>'Нарххо 2024'!BX224</f>
        <v>6</v>
      </c>
    </row>
    <row r="225" spans="1:76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0</v>
      </c>
      <c r="BV225" s="135">
        <f>'Нарххо 2024'!BV225</f>
        <v>0</v>
      </c>
      <c r="BW225" s="135">
        <f>'Нарххо 2024'!BW225</f>
        <v>0</v>
      </c>
      <c r="BX225" s="169">
        <f>'Нарххо 2024'!BX225</f>
        <v>5</v>
      </c>
    </row>
    <row r="226" spans="1:76" ht="18" x14ac:dyDescent="0.25">
      <c r="A226" s="287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</row>
    <row r="227" spans="1:76" ht="18" x14ac:dyDescent="0.25">
      <c r="A227" s="288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0</v>
      </c>
      <c r="BV227" s="135">
        <f>'Нарххо 2024'!BV227</f>
        <v>0</v>
      </c>
      <c r="BW227" s="135">
        <f>'Нарххо 2024'!BW227</f>
        <v>0</v>
      </c>
      <c r="BX227" s="169">
        <f>'Нарххо 2024'!BX227</f>
        <v>3.8</v>
      </c>
    </row>
    <row r="228" spans="1:76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0</v>
      </c>
      <c r="BV228" s="135">
        <f>'Нарххо 2024'!BV228</f>
        <v>0</v>
      </c>
      <c r="BW228" s="135">
        <f>'Нарххо 2024'!BW228</f>
        <v>0</v>
      </c>
      <c r="BX228" s="169">
        <f>'Нарххо 2024'!BX228</f>
        <v>4.2</v>
      </c>
    </row>
    <row r="229" spans="1:76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0</v>
      </c>
      <c r="BV229" s="135">
        <f>'Нарххо 2024'!BV229</f>
        <v>0</v>
      </c>
      <c r="BW229" s="135">
        <f>'Нарххо 2024'!BW229</f>
        <v>0</v>
      </c>
      <c r="BX229" s="169">
        <f>'Нарххо 2024'!BX229</f>
        <v>22</v>
      </c>
    </row>
    <row r="230" spans="1:76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0</v>
      </c>
      <c r="BV230" s="135">
        <f>'Нарххо 2024'!BV230</f>
        <v>0</v>
      </c>
      <c r="BW230" s="135">
        <f>'Нарххо 2024'!BW230</f>
        <v>0</v>
      </c>
      <c r="BX230" s="169">
        <f>'Нарххо 2024'!BX230</f>
        <v>18.8</v>
      </c>
    </row>
    <row r="231" spans="1:76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0</v>
      </c>
      <c r="BV231" s="135">
        <f>'Нарххо 2024'!BV231</f>
        <v>0</v>
      </c>
      <c r="BW231" s="135">
        <f>'Нарххо 2024'!BW231</f>
        <v>0</v>
      </c>
      <c r="BX231" s="169">
        <f>'Нарххо 2024'!BX231</f>
        <v>13.4</v>
      </c>
    </row>
    <row r="232" spans="1:76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0</v>
      </c>
      <c r="BV232" s="135">
        <f>'Нарххо 2024'!BV232</f>
        <v>0</v>
      </c>
      <c r="BW232" s="135">
        <f>'Нарххо 2024'!BW232</f>
        <v>0</v>
      </c>
      <c r="BX232" s="169">
        <f>'Нарххо 2024'!BX232</f>
        <v>12.4</v>
      </c>
    </row>
    <row r="233" spans="1:76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0</v>
      </c>
      <c r="BV233" s="135">
        <f>'Нарххо 2024'!BV233</f>
        <v>0</v>
      </c>
      <c r="BW233" s="135">
        <f>'Нарххо 2024'!BW233</f>
        <v>0</v>
      </c>
      <c r="BX233" s="169">
        <f>'Нарххо 2024'!BX233</f>
        <v>16.8</v>
      </c>
    </row>
    <row r="234" spans="1:76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0</v>
      </c>
      <c r="BV234" s="135">
        <f>'Нарххо 2024'!BV234</f>
        <v>0</v>
      </c>
      <c r="BW234" s="135">
        <f>'Нарххо 2024'!BW234</f>
        <v>0</v>
      </c>
      <c r="BX234" s="169">
        <f>'Нарххо 2024'!BX234</f>
        <v>15.3</v>
      </c>
    </row>
    <row r="235" spans="1:76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0</v>
      </c>
      <c r="BV235" s="135">
        <f>'Нарххо 2024'!BV235</f>
        <v>0</v>
      </c>
      <c r="BW235" s="135">
        <f>'Нарххо 2024'!BW235</f>
        <v>0</v>
      </c>
      <c r="BX235" s="169">
        <f>'Нарххо 2024'!BX235</f>
        <v>93.4</v>
      </c>
    </row>
    <row r="236" spans="1:76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0</v>
      </c>
      <c r="BV236" s="135">
        <f>'Нарххо 2024'!BV236</f>
        <v>0</v>
      </c>
      <c r="BW236" s="135">
        <f>'Нарххо 2024'!BW236</f>
        <v>0</v>
      </c>
      <c r="BX236" s="169">
        <f>'Нарххо 2024'!BX236</f>
        <v>98</v>
      </c>
    </row>
    <row r="237" spans="1:76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0</v>
      </c>
      <c r="BV237" s="135">
        <f>'Нарххо 2024'!BV237</f>
        <v>0</v>
      </c>
      <c r="BW237" s="135">
        <f>'Нарххо 2024'!BW237</f>
        <v>0</v>
      </c>
      <c r="BX237" s="169">
        <f>'Нарххо 2024'!BX237</f>
        <v>7</v>
      </c>
    </row>
    <row r="238" spans="1:76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0</v>
      </c>
      <c r="BV238" s="135">
        <f>'Нарххо 2024'!BV238</f>
        <v>0</v>
      </c>
      <c r="BW238" s="135">
        <f>'Нарххо 2024'!BW238</f>
        <v>0</v>
      </c>
      <c r="BX238" s="169">
        <f>'Нарххо 2024'!BX238</f>
        <v>13</v>
      </c>
    </row>
    <row r="239" spans="1:76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0</v>
      </c>
      <c r="BV239" s="135">
        <f>'Нарххо 2024'!BV239</f>
        <v>0</v>
      </c>
      <c r="BW239" s="135">
        <f>'Нарххо 2024'!BW239</f>
        <v>0</v>
      </c>
      <c r="BX239" s="169">
        <f>'Нарххо 2024'!BX239</f>
        <v>11</v>
      </c>
    </row>
    <row r="240" spans="1:76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0</v>
      </c>
      <c r="BV240" s="135">
        <f>'Нарххо 2024'!BV240</f>
        <v>0</v>
      </c>
      <c r="BW240" s="135">
        <f>'Нарххо 2024'!BW240</f>
        <v>0</v>
      </c>
      <c r="BX240" s="169">
        <f>'Нарххо 2024'!BX240</f>
        <v>82</v>
      </c>
    </row>
    <row r="241" spans="1:76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0</v>
      </c>
      <c r="BV241" s="135">
        <f>'Нарххо 2024'!BV241</f>
        <v>0</v>
      </c>
      <c r="BW241" s="135">
        <f>'Нарххо 2024'!BW241</f>
        <v>0</v>
      </c>
      <c r="BX241" s="169">
        <f>'Нарххо 2024'!BX241</f>
        <v>116</v>
      </c>
    </row>
    <row r="242" spans="1:76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0</v>
      </c>
      <c r="BV242" s="135">
        <f>'Нарххо 2024'!BV242</f>
        <v>0</v>
      </c>
      <c r="BW242" s="135">
        <f>'Нарххо 2024'!BW242</f>
        <v>0</v>
      </c>
      <c r="BX242" s="169">
        <f>'Нарххо 2024'!BX242</f>
        <v>5.0199999999999996</v>
      </c>
    </row>
    <row r="243" spans="1:76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0</v>
      </c>
      <c r="BV243" s="135">
        <f>'Нарххо 2024'!BV243</f>
        <v>0</v>
      </c>
      <c r="BW243" s="135">
        <f>'Нарххо 2024'!BW243</f>
        <v>0</v>
      </c>
      <c r="BX243" s="169">
        <f>'Нарххо 2024'!BX243</f>
        <v>4.22</v>
      </c>
    </row>
    <row r="244" spans="1:76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0</v>
      </c>
      <c r="BV244" s="135">
        <f>'Нарххо 2024'!BV244</f>
        <v>0</v>
      </c>
      <c r="BW244" s="135">
        <f>'Нарххо 2024'!BW244</f>
        <v>0</v>
      </c>
      <c r="BX244" s="169">
        <f>'Нарххо 2024'!BX244</f>
        <v>3.5</v>
      </c>
    </row>
    <row r="245" spans="1:76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0</v>
      </c>
      <c r="BV245" s="135">
        <f>'Нарххо 2024'!BV245</f>
        <v>0</v>
      </c>
      <c r="BW245" s="135">
        <f>'Нарххо 2024'!BW245</f>
        <v>0</v>
      </c>
      <c r="BX245" s="169">
        <f>'Нарххо 2024'!BX245</f>
        <v>9</v>
      </c>
    </row>
    <row r="246" spans="1:76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0</v>
      </c>
      <c r="BV246" s="135">
        <f>'Нарххо 2024'!BV246</f>
        <v>0</v>
      </c>
      <c r="BW246" s="135">
        <f>'Нарххо 2024'!BW246</f>
        <v>0</v>
      </c>
      <c r="BX246" s="169">
        <f>'Нарххо 2024'!BX246</f>
        <v>21.2</v>
      </c>
    </row>
    <row r="247" spans="1:76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0</v>
      </c>
      <c r="BV247" s="135">
        <f>'Нарххо 2024'!BV247</f>
        <v>0</v>
      </c>
      <c r="BW247" s="135">
        <f>'Нарххо 2024'!BW247</f>
        <v>0</v>
      </c>
      <c r="BX247" s="169">
        <f>'Нарххо 2024'!BX247</f>
        <v>18.600000000000001</v>
      </c>
    </row>
    <row r="248" spans="1:76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0</v>
      </c>
      <c r="BV248" s="135">
        <f>'Нарххо 2024'!BV248</f>
        <v>0</v>
      </c>
      <c r="BW248" s="135">
        <f>'Нарххо 2024'!BW248</f>
        <v>0</v>
      </c>
      <c r="BX248" s="169">
        <f>'Нарххо 2024'!BX248</f>
        <v>8.6</v>
      </c>
    </row>
    <row r="249" spans="1:76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0</v>
      </c>
      <c r="BV249" s="135">
        <f>'Нарххо 2024'!BV249</f>
        <v>0</v>
      </c>
      <c r="BW249" s="135">
        <f>'Нарххо 2024'!BW249</f>
        <v>0</v>
      </c>
      <c r="BX249" s="169">
        <f>'Нарххо 2024'!BX249</f>
        <v>8.8000000000000007</v>
      </c>
    </row>
    <row r="250" spans="1:76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0</v>
      </c>
      <c r="BV250" s="135">
        <f>'Нарххо 2024'!BV250</f>
        <v>0</v>
      </c>
      <c r="BW250" s="135">
        <f>'Нарххо 2024'!BW250</f>
        <v>0</v>
      </c>
      <c r="BX250" s="169">
        <f>'Нарххо 2024'!BX250</f>
        <v>54</v>
      </c>
    </row>
    <row r="251" spans="1:76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0</v>
      </c>
      <c r="BV251" s="135">
        <f>'Нарххо 2024'!BV251</f>
        <v>0</v>
      </c>
      <c r="BW251" s="135">
        <f>'Нарххо 2024'!BW251</f>
        <v>0</v>
      </c>
      <c r="BX251" s="169">
        <f>'Нарххо 2024'!BX251</f>
        <v>7</v>
      </c>
    </row>
    <row r="252" spans="1:76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0</v>
      </c>
      <c r="BV252" s="135">
        <f>'Нарххо 2024'!BV252</f>
        <v>0</v>
      </c>
      <c r="BW252" s="135">
        <f>'Нарххо 2024'!BW252</f>
        <v>0</v>
      </c>
      <c r="BX252" s="169">
        <f>'Нарххо 2024'!BX252</f>
        <v>11.6</v>
      </c>
    </row>
    <row r="253" spans="1:76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0</v>
      </c>
      <c r="BV253" s="135">
        <f>'Нарххо 2024'!BV253</f>
        <v>0</v>
      </c>
      <c r="BW253" s="135">
        <f>'Нарххо 2024'!BW253</f>
        <v>0</v>
      </c>
      <c r="BX253" s="169">
        <f>'Нарххо 2024'!BX253</f>
        <v>10.6</v>
      </c>
    </row>
    <row r="254" spans="1:76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</row>
    <row r="255" spans="1:76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0</v>
      </c>
      <c r="BV255" s="135">
        <f>'Нарххо 2024'!BV255</f>
        <v>0</v>
      </c>
      <c r="BW255" s="135">
        <f>'Нарххо 2024'!BW255</f>
        <v>0</v>
      </c>
      <c r="BX255" s="169">
        <f>'Нарххо 2024'!BX255</f>
        <v>10.87</v>
      </c>
    </row>
    <row r="256" spans="1:76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0</v>
      </c>
      <c r="BV256" s="135">
        <f>'Нарххо 2024'!BV256</f>
        <v>0</v>
      </c>
      <c r="BW256" s="135">
        <f>'Нарххо 2024'!BW256</f>
        <v>0</v>
      </c>
      <c r="BX256" s="169">
        <f>'Нарххо 2024'!BX256</f>
        <v>10.93</v>
      </c>
    </row>
    <row r="257" spans="1:7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</row>
    <row r="258" spans="1:7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</row>
    <row r="259" spans="1:7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</row>
    <row r="260" spans="1:76" ht="18" x14ac:dyDescent="0.25">
      <c r="A260" s="292" t="s">
        <v>200</v>
      </c>
      <c r="B260" s="292"/>
      <c r="C260" s="292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</row>
    <row r="261" spans="1:76" x14ac:dyDescent="0.3">
      <c r="A261" s="217"/>
      <c r="B261" s="197"/>
      <c r="C261" s="289" t="s">
        <v>205</v>
      </c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  <c r="BW261" s="290"/>
      <c r="BX261" s="291"/>
    </row>
    <row r="262" spans="1:76" ht="18.75" customHeight="1" x14ac:dyDescent="0.3">
      <c r="A262" s="218"/>
      <c r="B262" s="198"/>
      <c r="C262" s="279" t="s">
        <v>139</v>
      </c>
      <c r="D262" s="280"/>
      <c r="E262" s="280"/>
      <c r="F262" s="281"/>
      <c r="G262" s="274" t="s">
        <v>221</v>
      </c>
      <c r="H262" s="276" t="s">
        <v>139</v>
      </c>
      <c r="I262" s="277"/>
      <c r="J262" s="277"/>
      <c r="K262" s="278"/>
      <c r="L262" s="274" t="s">
        <v>221</v>
      </c>
      <c r="M262" s="276" t="s">
        <v>139</v>
      </c>
      <c r="N262" s="277"/>
      <c r="O262" s="277"/>
      <c r="P262" s="278"/>
      <c r="Q262" s="274" t="s">
        <v>221</v>
      </c>
      <c r="R262" s="276" t="s">
        <v>139</v>
      </c>
      <c r="S262" s="277"/>
      <c r="T262" s="277"/>
      <c r="U262" s="277"/>
      <c r="V262" s="278"/>
      <c r="W262" s="274" t="s">
        <v>221</v>
      </c>
      <c r="X262" s="276" t="s">
        <v>139</v>
      </c>
      <c r="Y262" s="277"/>
      <c r="Z262" s="277"/>
      <c r="AA262" s="277"/>
      <c r="AB262" s="274" t="s">
        <v>221</v>
      </c>
      <c r="AC262" s="276" t="s">
        <v>139</v>
      </c>
      <c r="AD262" s="277"/>
      <c r="AE262" s="277"/>
      <c r="AF262" s="277"/>
      <c r="AG262" s="274" t="s">
        <v>221</v>
      </c>
      <c r="AH262" s="276" t="s">
        <v>139</v>
      </c>
      <c r="AI262" s="277"/>
      <c r="AJ262" s="277"/>
      <c r="AK262" s="277"/>
      <c r="AL262" s="277"/>
      <c r="AM262" s="274" t="s">
        <v>221</v>
      </c>
      <c r="AN262" s="276" t="s">
        <v>139</v>
      </c>
      <c r="AO262" s="277"/>
      <c r="AP262" s="277"/>
      <c r="AQ262" s="277"/>
      <c r="AR262" s="274" t="s">
        <v>221</v>
      </c>
      <c r="AS262" s="276" t="s">
        <v>139</v>
      </c>
      <c r="AT262" s="277"/>
      <c r="AU262" s="277"/>
      <c r="AV262" s="277"/>
      <c r="AW262" s="253"/>
      <c r="AX262" s="274" t="s">
        <v>221</v>
      </c>
      <c r="AY262" s="276" t="s">
        <v>139</v>
      </c>
      <c r="AZ262" s="277"/>
      <c r="BA262" s="277"/>
      <c r="BB262" s="277"/>
      <c r="BC262" s="274" t="s">
        <v>221</v>
      </c>
      <c r="BD262" s="276" t="s">
        <v>139</v>
      </c>
      <c r="BE262" s="277"/>
      <c r="BF262" s="277"/>
      <c r="BG262" s="277"/>
      <c r="BH262" s="274" t="s">
        <v>221</v>
      </c>
      <c r="BI262" s="276" t="s">
        <v>139</v>
      </c>
      <c r="BJ262" s="277"/>
      <c r="BK262" s="277"/>
      <c r="BL262" s="277"/>
      <c r="BM262" s="278"/>
      <c r="BN262" s="274" t="s">
        <v>221</v>
      </c>
      <c r="BO262" s="276" t="s">
        <v>316</v>
      </c>
      <c r="BP262" s="277"/>
      <c r="BQ262" s="277"/>
      <c r="BR262" s="277"/>
      <c r="BS262" s="274" t="s">
        <v>221</v>
      </c>
      <c r="BT262" s="276" t="s">
        <v>316</v>
      </c>
      <c r="BU262" s="277"/>
      <c r="BV262" s="277"/>
      <c r="BW262" s="277"/>
      <c r="BX262" s="274" t="s">
        <v>221</v>
      </c>
    </row>
    <row r="263" spans="1:76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5"/>
      <c r="H263" s="138" t="s">
        <v>141</v>
      </c>
      <c r="I263" s="138" t="s">
        <v>142</v>
      </c>
      <c r="J263" s="138" t="s">
        <v>143</v>
      </c>
      <c r="K263" s="138" t="s">
        <v>144</v>
      </c>
      <c r="L263" s="275"/>
      <c r="M263" s="138" t="s">
        <v>145</v>
      </c>
      <c r="N263" s="138" t="s">
        <v>146</v>
      </c>
      <c r="O263" s="138" t="s">
        <v>147</v>
      </c>
      <c r="P263" s="138" t="s">
        <v>148</v>
      </c>
      <c r="Q263" s="275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5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75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7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5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7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5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75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75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75"/>
    </row>
    <row r="264" spans="1:76" ht="18" x14ac:dyDescent="0.25">
      <c r="A264" s="287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</row>
    <row r="265" spans="1:76" ht="18" x14ac:dyDescent="0.25">
      <c r="A265" s="288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0</v>
      </c>
      <c r="BV265" s="135">
        <f>'Нарххо 2024'!BV265</f>
        <v>0</v>
      </c>
      <c r="BW265" s="135">
        <f>'Нарххо 2024'!BW265</f>
        <v>0</v>
      </c>
      <c r="BX265" s="169">
        <f>'Нарххо 2024'!BX265</f>
        <v>5</v>
      </c>
    </row>
    <row r="266" spans="1:76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0</v>
      </c>
      <c r="BV266" s="135">
        <f>'Нарххо 2024'!BV266</f>
        <v>0</v>
      </c>
      <c r="BW266" s="135">
        <f>'Нарххо 2024'!BW266</f>
        <v>0</v>
      </c>
      <c r="BX266" s="169">
        <f>'Нарххо 2024'!BX266</f>
        <v>5</v>
      </c>
    </row>
    <row r="267" spans="1:76" ht="18" x14ac:dyDescent="0.25">
      <c r="A267" s="287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</row>
    <row r="268" spans="1:76" ht="18" x14ac:dyDescent="0.25">
      <c r="A268" s="288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0</v>
      </c>
      <c r="BV268" s="135">
        <f>'Нарххо 2024'!BV268</f>
        <v>0</v>
      </c>
      <c r="BW268" s="135">
        <f>'Нарххо 2024'!BW268</f>
        <v>0</v>
      </c>
      <c r="BX268" s="169">
        <f>'Нарххо 2024'!BX268</f>
        <v>2</v>
      </c>
    </row>
    <row r="269" spans="1:76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0</v>
      </c>
      <c r="BV269" s="135">
        <f>'Нарххо 2024'!BV269</f>
        <v>0</v>
      </c>
      <c r="BW269" s="135">
        <f>'Нарххо 2024'!BW269</f>
        <v>0</v>
      </c>
      <c r="BX269" s="169">
        <f>'Нарххо 2024'!BX269</f>
        <v>2.9</v>
      </c>
    </row>
    <row r="270" spans="1:76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0</v>
      </c>
      <c r="BV270" s="135">
        <f>'Нарххо 2024'!BV270</f>
        <v>0</v>
      </c>
      <c r="BW270" s="135">
        <f>'Нарххо 2024'!BW270</f>
        <v>0</v>
      </c>
      <c r="BX270" s="169">
        <f>'Нарххо 2024'!BX270</f>
        <v>15</v>
      </c>
    </row>
    <row r="271" spans="1:76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0</v>
      </c>
      <c r="BV271" s="135">
        <f>'Нарххо 2024'!BV271</f>
        <v>0</v>
      </c>
      <c r="BW271" s="135">
        <f>'Нарххо 2024'!BW271</f>
        <v>0</v>
      </c>
      <c r="BX271" s="169">
        <f>'Нарххо 2024'!BX271</f>
        <v>13</v>
      </c>
    </row>
    <row r="272" spans="1:76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0</v>
      </c>
      <c r="BV272" s="135">
        <f>'Нарххо 2024'!BV272</f>
        <v>0</v>
      </c>
      <c r="BW272" s="135">
        <f>'Нарххо 2024'!BW272</f>
        <v>0</v>
      </c>
      <c r="BX272" s="169">
        <f>'Нарххо 2024'!BX272</f>
        <v>5</v>
      </c>
    </row>
    <row r="273" spans="1:76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0</v>
      </c>
      <c r="BV273" s="135">
        <f>'Нарххо 2024'!BV273</f>
        <v>0</v>
      </c>
      <c r="BW273" s="135">
        <f>'Нарххо 2024'!BW273</f>
        <v>0</v>
      </c>
      <c r="BX273" s="169">
        <f>'Нарххо 2024'!BX273</f>
        <v>16</v>
      </c>
    </row>
    <row r="274" spans="1:76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0</v>
      </c>
      <c r="BV274" s="135">
        <f>'Нарххо 2024'!BV274</f>
        <v>0</v>
      </c>
      <c r="BW274" s="135">
        <f>'Нарххо 2024'!BW274</f>
        <v>0</v>
      </c>
      <c r="BX274" s="169">
        <f>'Нарххо 2024'!BX274</f>
        <v>13</v>
      </c>
    </row>
    <row r="275" spans="1:76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0</v>
      </c>
      <c r="BV275" s="135">
        <f>'Нарххо 2024'!BV275</f>
        <v>0</v>
      </c>
      <c r="BW275" s="135">
        <f>'Нарххо 2024'!BW275</f>
        <v>0</v>
      </c>
      <c r="BX275" s="169">
        <f>'Нарххо 2024'!BX275</f>
        <v>17</v>
      </c>
    </row>
    <row r="276" spans="1:76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0</v>
      </c>
      <c r="BV276" s="135">
        <f>'Нарххо 2024'!BV276</f>
        <v>0</v>
      </c>
      <c r="BW276" s="135">
        <f>'Нарххо 2024'!BW276</f>
        <v>0</v>
      </c>
      <c r="BX276" s="169">
        <f>'Нарххо 2024'!BX276</f>
        <v>85</v>
      </c>
    </row>
    <row r="277" spans="1:76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0</v>
      </c>
      <c r="BV277" s="135">
        <f>'Нарххо 2024'!BV277</f>
        <v>0</v>
      </c>
      <c r="BW277" s="135">
        <f>'Нарххо 2024'!BW277</f>
        <v>0</v>
      </c>
      <c r="BX277" s="169">
        <f>'Нарххо 2024'!BX277</f>
        <v>95</v>
      </c>
    </row>
    <row r="278" spans="1:76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0</v>
      </c>
      <c r="BV278" s="135">
        <f>'Нарххо 2024'!BV278</f>
        <v>0</v>
      </c>
      <c r="BW278" s="135">
        <f>'Нарххо 2024'!BW278</f>
        <v>0</v>
      </c>
      <c r="BX278" s="169">
        <f>'Нарххо 2024'!BX278</f>
        <v>6</v>
      </c>
    </row>
    <row r="279" spans="1:76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0</v>
      </c>
      <c r="BV279" s="135">
        <f>'Нарххо 2024'!BV279</f>
        <v>0</v>
      </c>
      <c r="BW279" s="135">
        <f>'Нарххо 2024'!BW279</f>
        <v>0</v>
      </c>
      <c r="BX279" s="169">
        <f>'Нарххо 2024'!BX279</f>
        <v>11.5</v>
      </c>
    </row>
    <row r="280" spans="1:76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0</v>
      </c>
      <c r="BV280" s="135">
        <f>'Нарххо 2024'!BV280</f>
        <v>0</v>
      </c>
      <c r="BW280" s="135">
        <f>'Нарххо 2024'!BW280</f>
        <v>0</v>
      </c>
      <c r="BX280" s="169">
        <f>'Нарххо 2024'!BX280</f>
        <v>10</v>
      </c>
    </row>
    <row r="281" spans="1:76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0</v>
      </c>
      <c r="BV281" s="135">
        <f>'Нарххо 2024'!BV281</f>
        <v>0</v>
      </c>
      <c r="BW281" s="135">
        <f>'Нарххо 2024'!BW281</f>
        <v>0</v>
      </c>
      <c r="BX281" s="169">
        <f>'Нарххо 2024'!BX281</f>
        <v>45</v>
      </c>
    </row>
    <row r="282" spans="1:76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0</v>
      </c>
      <c r="BV282" s="135">
        <f>'Нарххо 2024'!BV282</f>
        <v>0</v>
      </c>
      <c r="BW282" s="135">
        <f>'Нарххо 2024'!BW282</f>
        <v>0</v>
      </c>
      <c r="BX282" s="169">
        <f>'Нарххо 2024'!BX282</f>
        <v>48</v>
      </c>
    </row>
    <row r="283" spans="1:76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0</v>
      </c>
      <c r="BV283" s="135">
        <f>'Нарххо 2024'!BV283</f>
        <v>0</v>
      </c>
      <c r="BW283" s="135">
        <f>'Нарххо 2024'!BW283</f>
        <v>0</v>
      </c>
      <c r="BX283" s="169">
        <f>'Нарххо 2024'!BX283</f>
        <v>4.8</v>
      </c>
    </row>
    <row r="284" spans="1:76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0</v>
      </c>
      <c r="BV284" s="135">
        <f>'Нарххо 2024'!BV284</f>
        <v>0</v>
      </c>
      <c r="BW284" s="135">
        <f>'Нарххо 2024'!BW284</f>
        <v>0</v>
      </c>
      <c r="BX284" s="169">
        <f>'Нарххо 2024'!BX284</f>
        <v>3.8</v>
      </c>
    </row>
    <row r="285" spans="1:76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0</v>
      </c>
      <c r="BV285" s="135">
        <f>'Нарххо 2024'!BV285</f>
        <v>0</v>
      </c>
      <c r="BW285" s="135">
        <f>'Нарххо 2024'!BW285</f>
        <v>0</v>
      </c>
      <c r="BX285" s="169">
        <f>'Нарххо 2024'!BX285</f>
        <v>3.8</v>
      </c>
    </row>
    <row r="286" spans="1:76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0</v>
      </c>
      <c r="BV286" s="135">
        <f>'Нарххо 2024'!BV286</f>
        <v>0</v>
      </c>
      <c r="BW286" s="135">
        <f>'Нарххо 2024'!BW286</f>
        <v>0</v>
      </c>
      <c r="BX286" s="169">
        <f>'Нарххо 2024'!BX286</f>
        <v>16</v>
      </c>
    </row>
    <row r="287" spans="1:76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0</v>
      </c>
      <c r="BV287" s="135">
        <f>'Нарххо 2024'!BV287</f>
        <v>0</v>
      </c>
      <c r="BW287" s="135">
        <f>'Нарххо 2024'!BW287</f>
        <v>0</v>
      </c>
      <c r="BX287" s="169">
        <f>'Нарххо 2024'!BX287</f>
        <v>18</v>
      </c>
    </row>
    <row r="288" spans="1:76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0</v>
      </c>
      <c r="BV288" s="135">
        <f>'Нарххо 2024'!BV288</f>
        <v>0</v>
      </c>
      <c r="BW288" s="135">
        <f>'Нарххо 2024'!BW288</f>
        <v>0</v>
      </c>
      <c r="BX288" s="169">
        <f>'Нарххо 2024'!BX288</f>
        <v>15</v>
      </c>
    </row>
    <row r="289" spans="1:76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0</v>
      </c>
      <c r="BV289" s="135">
        <f>'Нарххо 2024'!BV289</f>
        <v>0</v>
      </c>
      <c r="BW289" s="135">
        <f>'Нарххо 2024'!BW289</f>
        <v>0</v>
      </c>
      <c r="BX289" s="169">
        <f>'Нарххо 2024'!BX289</f>
        <v>3.5</v>
      </c>
    </row>
    <row r="290" spans="1:76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0</v>
      </c>
      <c r="BV290" s="135">
        <f>'Нарххо 2024'!BV290</f>
        <v>0</v>
      </c>
      <c r="BW290" s="135">
        <f>'Нарххо 2024'!BW290</f>
        <v>0</v>
      </c>
      <c r="BX290" s="169">
        <f>'Нарххо 2024'!BX290</f>
        <v>3.5</v>
      </c>
    </row>
    <row r="291" spans="1:76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0</v>
      </c>
      <c r="BV291" s="135">
        <f>'Нарххо 2024'!BV291</f>
        <v>0</v>
      </c>
      <c r="BW291" s="135">
        <f>'Нарххо 2024'!BW291</f>
        <v>0</v>
      </c>
      <c r="BX291" s="169">
        <f>'Нарххо 2024'!BX291</f>
        <v>30</v>
      </c>
    </row>
    <row r="292" spans="1:76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0</v>
      </c>
      <c r="BV292" s="135">
        <f>'Нарххо 2024'!BV292</f>
        <v>0</v>
      </c>
      <c r="BW292" s="135">
        <f>'Нарххо 2024'!BW292</f>
        <v>0</v>
      </c>
      <c r="BX292" s="169">
        <f>'Нарххо 2024'!BX292</f>
        <v>7</v>
      </c>
    </row>
    <row r="293" spans="1:76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0</v>
      </c>
      <c r="BV293" s="135">
        <f>'Нарххо 2024'!BV293</f>
        <v>0</v>
      </c>
      <c r="BW293" s="135">
        <f>'Нарххо 2024'!BW293</f>
        <v>0</v>
      </c>
      <c r="BX293" s="169">
        <f>'Нарххо 2024'!BX293</f>
        <v>10.5</v>
      </c>
    </row>
    <row r="294" spans="1:76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0</v>
      </c>
      <c r="BV294" s="135">
        <f>'Нарххо 2024'!BV294</f>
        <v>0</v>
      </c>
      <c r="BW294" s="135">
        <f>'Нарххо 2024'!BW294</f>
        <v>0</v>
      </c>
      <c r="BX294" s="169">
        <f>'Нарххо 2024'!BX294</f>
        <v>11</v>
      </c>
    </row>
    <row r="295" spans="1:76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</row>
    <row r="296" spans="1:76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0</v>
      </c>
      <c r="BV296" s="135">
        <f>'Нарххо 2024'!BV296</f>
        <v>0</v>
      </c>
      <c r="BW296" s="135">
        <f>'Нарххо 2024'!BW296</f>
        <v>0</v>
      </c>
      <c r="BX296" s="169">
        <f>'Нарххо 2024'!BX296</f>
        <v>10.85</v>
      </c>
    </row>
    <row r="297" spans="1:76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0</v>
      </c>
      <c r="BV297" s="135">
        <f>'Нарххо 2024'!BV297</f>
        <v>0</v>
      </c>
      <c r="BW297" s="135">
        <f>'Нарххо 2024'!BW297</f>
        <v>0</v>
      </c>
      <c r="BX297" s="169">
        <f>'Нарххо 2024'!BX297</f>
        <v>10.95</v>
      </c>
    </row>
    <row r="298" spans="1:7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</row>
    <row r="299" spans="1:7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</row>
    <row r="300" spans="1:7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</row>
    <row r="301" spans="1:76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</row>
    <row r="302" spans="1:76" ht="18" x14ac:dyDescent="0.25">
      <c r="A302" s="292" t="s">
        <v>200</v>
      </c>
      <c r="B302" s="292"/>
      <c r="C302" s="292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</row>
    <row r="303" spans="1:76" x14ac:dyDescent="0.3">
      <c r="A303" s="217"/>
      <c r="B303" s="197"/>
      <c r="C303" s="289" t="s">
        <v>32</v>
      </c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290"/>
      <c r="AK303" s="290"/>
      <c r="AL303" s="290"/>
      <c r="AM303" s="290"/>
      <c r="AN303" s="290"/>
      <c r="AO303" s="290"/>
      <c r="AP303" s="290"/>
      <c r="AQ303" s="290"/>
      <c r="AR303" s="290"/>
      <c r="AS303" s="290"/>
      <c r="AT303" s="290"/>
      <c r="AU303" s="290"/>
      <c r="AV303" s="290"/>
      <c r="AW303" s="290"/>
      <c r="AX303" s="290"/>
      <c r="AY303" s="290"/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  <c r="BJ303" s="290"/>
      <c r="BK303" s="290"/>
      <c r="BL303" s="290"/>
      <c r="BM303" s="290"/>
      <c r="BN303" s="290"/>
      <c r="BO303" s="290"/>
      <c r="BP303" s="290"/>
      <c r="BQ303" s="290"/>
      <c r="BR303" s="290"/>
      <c r="BS303" s="290"/>
      <c r="BT303" s="290"/>
      <c r="BU303" s="290"/>
      <c r="BV303" s="290"/>
      <c r="BW303" s="290"/>
      <c r="BX303" s="291"/>
    </row>
    <row r="304" spans="1:76" ht="18.75" customHeight="1" x14ac:dyDescent="0.3">
      <c r="A304" s="218"/>
      <c r="B304" s="198"/>
      <c r="C304" s="279" t="s">
        <v>139</v>
      </c>
      <c r="D304" s="280"/>
      <c r="E304" s="280"/>
      <c r="F304" s="281"/>
      <c r="G304" s="274" t="s">
        <v>221</v>
      </c>
      <c r="H304" s="276" t="s">
        <v>139</v>
      </c>
      <c r="I304" s="277"/>
      <c r="J304" s="277"/>
      <c r="K304" s="278"/>
      <c r="L304" s="274" t="s">
        <v>221</v>
      </c>
      <c r="M304" s="276" t="s">
        <v>139</v>
      </c>
      <c r="N304" s="277"/>
      <c r="O304" s="277"/>
      <c r="P304" s="278"/>
      <c r="Q304" s="274" t="s">
        <v>221</v>
      </c>
      <c r="R304" s="276" t="s">
        <v>139</v>
      </c>
      <c r="S304" s="277"/>
      <c r="T304" s="277"/>
      <c r="U304" s="277"/>
      <c r="V304" s="278"/>
      <c r="W304" s="274" t="s">
        <v>221</v>
      </c>
      <c r="X304" s="276" t="s">
        <v>139</v>
      </c>
      <c r="Y304" s="277"/>
      <c r="Z304" s="277"/>
      <c r="AA304" s="277"/>
      <c r="AB304" s="274" t="s">
        <v>221</v>
      </c>
      <c r="AC304" s="276" t="s">
        <v>139</v>
      </c>
      <c r="AD304" s="277"/>
      <c r="AE304" s="277"/>
      <c r="AF304" s="277"/>
      <c r="AG304" s="274" t="s">
        <v>221</v>
      </c>
      <c r="AH304" s="276" t="s">
        <v>139</v>
      </c>
      <c r="AI304" s="277"/>
      <c r="AJ304" s="277"/>
      <c r="AK304" s="277"/>
      <c r="AL304" s="277"/>
      <c r="AM304" s="274" t="s">
        <v>221</v>
      </c>
      <c r="AN304" s="276" t="s">
        <v>139</v>
      </c>
      <c r="AO304" s="277"/>
      <c r="AP304" s="277"/>
      <c r="AQ304" s="277"/>
      <c r="AR304" s="274" t="s">
        <v>221</v>
      </c>
      <c r="AS304" s="276" t="s">
        <v>139</v>
      </c>
      <c r="AT304" s="277"/>
      <c r="AU304" s="277"/>
      <c r="AV304" s="277"/>
      <c r="AW304" s="253"/>
      <c r="AX304" s="274" t="s">
        <v>221</v>
      </c>
      <c r="AY304" s="276" t="s">
        <v>139</v>
      </c>
      <c r="AZ304" s="277"/>
      <c r="BA304" s="277"/>
      <c r="BB304" s="277"/>
      <c r="BC304" s="274" t="s">
        <v>221</v>
      </c>
      <c r="BD304" s="276" t="s">
        <v>139</v>
      </c>
      <c r="BE304" s="277"/>
      <c r="BF304" s="277"/>
      <c r="BG304" s="277"/>
      <c r="BH304" s="274" t="s">
        <v>221</v>
      </c>
      <c r="BI304" s="276" t="s">
        <v>139</v>
      </c>
      <c r="BJ304" s="277"/>
      <c r="BK304" s="277"/>
      <c r="BL304" s="277"/>
      <c r="BM304" s="278"/>
      <c r="BN304" s="274" t="s">
        <v>221</v>
      </c>
      <c r="BO304" s="276" t="s">
        <v>316</v>
      </c>
      <c r="BP304" s="277"/>
      <c r="BQ304" s="277"/>
      <c r="BR304" s="277"/>
      <c r="BS304" s="274" t="s">
        <v>221</v>
      </c>
      <c r="BT304" s="276" t="s">
        <v>316</v>
      </c>
      <c r="BU304" s="277"/>
      <c r="BV304" s="277"/>
      <c r="BW304" s="277"/>
      <c r="BX304" s="274" t="s">
        <v>221</v>
      </c>
    </row>
    <row r="305" spans="1:76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5"/>
      <c r="H305" s="138" t="s">
        <v>141</v>
      </c>
      <c r="I305" s="138" t="s">
        <v>142</v>
      </c>
      <c r="J305" s="138" t="s">
        <v>143</v>
      </c>
      <c r="K305" s="138" t="s">
        <v>144</v>
      </c>
      <c r="L305" s="275"/>
      <c r="M305" s="138" t="s">
        <v>145</v>
      </c>
      <c r="N305" s="138" t="s">
        <v>146</v>
      </c>
      <c r="O305" s="138" t="s">
        <v>147</v>
      </c>
      <c r="P305" s="138" t="s">
        <v>148</v>
      </c>
      <c r="Q305" s="275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5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75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7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5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7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5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75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75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75"/>
    </row>
    <row r="306" spans="1:76" ht="18" x14ac:dyDescent="0.25">
      <c r="A306" s="287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</row>
    <row r="307" spans="1:76" ht="18" x14ac:dyDescent="0.25">
      <c r="A307" s="288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0</v>
      </c>
      <c r="BV307" s="135">
        <f>'Нарххо 2024'!BV307</f>
        <v>0</v>
      </c>
      <c r="BW307" s="135">
        <f>'Нарххо 2024'!BW307</f>
        <v>0</v>
      </c>
      <c r="BX307" s="169">
        <f>'Нарххо 2024'!BX307</f>
        <v>4.5</v>
      </c>
    </row>
    <row r="308" spans="1:76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0</v>
      </c>
      <c r="BV308" s="135">
        <f>'Нарххо 2024'!BV308</f>
        <v>0</v>
      </c>
      <c r="BW308" s="135">
        <f>'Нарххо 2024'!BW308</f>
        <v>0</v>
      </c>
      <c r="BX308" s="169">
        <f>'Нарххо 2024'!BX308</f>
        <v>5</v>
      </c>
    </row>
    <row r="309" spans="1:76" ht="18" x14ac:dyDescent="0.25">
      <c r="A309" s="287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</row>
    <row r="310" spans="1:76" ht="18" x14ac:dyDescent="0.25">
      <c r="A310" s="288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0</v>
      </c>
      <c r="BV310" s="135">
        <f>'Нарххо 2024'!BV310</f>
        <v>0</v>
      </c>
      <c r="BW310" s="135">
        <f>'Нарххо 2024'!BW310</f>
        <v>0</v>
      </c>
      <c r="BX310" s="169">
        <f>'Нарххо 2024'!BX310</f>
        <v>1.8</v>
      </c>
    </row>
    <row r="311" spans="1:76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0</v>
      </c>
      <c r="BV311" s="135">
        <f>'Нарххо 2024'!BV311</f>
        <v>0</v>
      </c>
      <c r="BW311" s="135">
        <f>'Нарххо 2024'!BW311</f>
        <v>0</v>
      </c>
      <c r="BX311" s="169">
        <f>'Нарххо 2024'!BX311</f>
        <v>2.5</v>
      </c>
    </row>
    <row r="312" spans="1:76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0</v>
      </c>
      <c r="BV312" s="135">
        <f>'Нарххо 2024'!BV312</f>
        <v>0</v>
      </c>
      <c r="BW312" s="135">
        <f>'Нарххо 2024'!BW312</f>
        <v>0</v>
      </c>
      <c r="BX312" s="169">
        <f>'Нарххо 2024'!BX312</f>
        <v>28</v>
      </c>
    </row>
    <row r="313" spans="1:76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0</v>
      </c>
      <c r="BV313" s="135">
        <f>'Нарххо 2024'!BV313</f>
        <v>0</v>
      </c>
      <c r="BW313" s="135">
        <f>'Нарххо 2024'!BW313</f>
        <v>0</v>
      </c>
      <c r="BX313" s="169">
        <f>'Нарххо 2024'!BX313</f>
        <v>20</v>
      </c>
    </row>
    <row r="314" spans="1:76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0</v>
      </c>
      <c r="BV314" s="135">
        <f>'Нарххо 2024'!BV314</f>
        <v>0</v>
      </c>
      <c r="BW314" s="135">
        <f>'Нарххо 2024'!BW314</f>
        <v>0</v>
      </c>
      <c r="BX314" s="169">
        <f>'Нарххо 2024'!BX314</f>
        <v>8</v>
      </c>
    </row>
    <row r="315" spans="1:76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0</v>
      </c>
      <c r="BV315" s="135">
        <f>'Нарххо 2024'!BV315</f>
        <v>0</v>
      </c>
      <c r="BW315" s="135">
        <f>'Нарххо 2024'!BW315</f>
        <v>0</v>
      </c>
      <c r="BX315" s="169">
        <f>'Нарххо 2024'!BX315</f>
        <v>17</v>
      </c>
    </row>
    <row r="316" spans="1:76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0</v>
      </c>
      <c r="BV316" s="135">
        <f>'Нарххо 2024'!BV316</f>
        <v>0</v>
      </c>
      <c r="BW316" s="135">
        <f>'Нарххо 2024'!BW316</f>
        <v>0</v>
      </c>
      <c r="BX316" s="169">
        <f>'Нарххо 2024'!BX316</f>
        <v>13.5</v>
      </c>
    </row>
    <row r="317" spans="1:76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0</v>
      </c>
      <c r="BV317" s="135">
        <f>'Нарххо 2024'!BV317</f>
        <v>0</v>
      </c>
      <c r="BW317" s="135">
        <f>'Нарххо 2024'!BW317</f>
        <v>0</v>
      </c>
      <c r="BX317" s="169">
        <f>'Нарххо 2024'!BX317</f>
        <v>14</v>
      </c>
    </row>
    <row r="318" spans="1:76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0</v>
      </c>
      <c r="BV318" s="135">
        <f>'Нарххо 2024'!BV318</f>
        <v>0</v>
      </c>
      <c r="BW318" s="135">
        <f>'Нарххо 2024'!BW318</f>
        <v>0</v>
      </c>
      <c r="BX318" s="169">
        <f>'Нарххо 2024'!BX318</f>
        <v>85</v>
      </c>
    </row>
    <row r="319" spans="1:76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0</v>
      </c>
      <c r="BV319" s="135">
        <f>'Нарххо 2024'!BV319</f>
        <v>0</v>
      </c>
      <c r="BW319" s="135">
        <f>'Нарххо 2024'!BW319</f>
        <v>0</v>
      </c>
      <c r="BX319" s="169">
        <f>'Нарххо 2024'!BX319</f>
        <v>100</v>
      </c>
    </row>
    <row r="320" spans="1:76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0</v>
      </c>
      <c r="BV320" s="135">
        <f>'Нарххо 2024'!BV320</f>
        <v>0</v>
      </c>
      <c r="BW320" s="135">
        <f>'Нарххо 2024'!BW320</f>
        <v>0</v>
      </c>
      <c r="BX320" s="169">
        <f>'Нарххо 2024'!BX320</f>
        <v>6</v>
      </c>
    </row>
    <row r="321" spans="1:76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0</v>
      </c>
      <c r="BV321" s="135">
        <f>'Нарххо 2024'!BV321</f>
        <v>0</v>
      </c>
      <c r="BW321" s="135">
        <f>'Нарххо 2024'!BW321</f>
        <v>0</v>
      </c>
      <c r="BX321" s="169">
        <f>'Нарххо 2024'!BX321</f>
        <v>10</v>
      </c>
    </row>
    <row r="322" spans="1:76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0</v>
      </c>
      <c r="BV322" s="135">
        <f>'Нарххо 2024'!BV322</f>
        <v>0</v>
      </c>
      <c r="BW322" s="135">
        <f>'Нарххо 2024'!BW322</f>
        <v>0</v>
      </c>
      <c r="BX322" s="169">
        <f>'Нарххо 2024'!BX322</f>
        <v>10</v>
      </c>
    </row>
    <row r="323" spans="1:76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0</v>
      </c>
      <c r="BV323" s="135">
        <f>'Нарххо 2024'!BV323</f>
        <v>0</v>
      </c>
      <c r="BW323" s="135">
        <f>'Нарххо 2024'!BW323</f>
        <v>0</v>
      </c>
      <c r="BX323" s="169">
        <f>'Нарххо 2024'!BX323</f>
        <v>40</v>
      </c>
    </row>
    <row r="324" spans="1:76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0</v>
      </c>
      <c r="BV324" s="135">
        <f>'Нарххо 2024'!BV324</f>
        <v>0</v>
      </c>
      <c r="BW324" s="135">
        <f>'Нарххо 2024'!BW324</f>
        <v>0</v>
      </c>
      <c r="BX324" s="169">
        <f>'Нарххо 2024'!BX324</f>
        <v>53</v>
      </c>
    </row>
    <row r="325" spans="1:76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0</v>
      </c>
      <c r="BV325" s="135">
        <f>'Нарххо 2024'!BV325</f>
        <v>0</v>
      </c>
      <c r="BW325" s="135">
        <f>'Нарххо 2024'!BW325</f>
        <v>0</v>
      </c>
      <c r="BX325" s="169">
        <f>'Нарххо 2024'!BX325</f>
        <v>4</v>
      </c>
    </row>
    <row r="326" spans="1:76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0</v>
      </c>
      <c r="BV326" s="135">
        <f>'Нарххо 2024'!BV326</f>
        <v>0</v>
      </c>
      <c r="BW326" s="135">
        <f>'Нарххо 2024'!BW326</f>
        <v>0</v>
      </c>
      <c r="BX326" s="169">
        <f>'Нарххо 2024'!BX326</f>
        <v>3.7</v>
      </c>
    </row>
    <row r="327" spans="1:76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0</v>
      </c>
      <c r="BV327" s="135">
        <f>'Нарххо 2024'!BV327</f>
        <v>0</v>
      </c>
      <c r="BW327" s="135">
        <f>'Нарххо 2024'!BW327</f>
        <v>0</v>
      </c>
      <c r="BX327" s="169">
        <f>'Нарххо 2024'!BX327</f>
        <v>3.3</v>
      </c>
    </row>
    <row r="328" spans="1:76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0</v>
      </c>
      <c r="BV328" s="135">
        <f>'Нарххо 2024'!BV328</f>
        <v>0</v>
      </c>
      <c r="BW328" s="135">
        <f>'Нарххо 2024'!BW328</f>
        <v>0</v>
      </c>
      <c r="BX328" s="169">
        <f>'Нарххо 2024'!BX328</f>
        <v>17</v>
      </c>
    </row>
    <row r="329" spans="1:76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0</v>
      </c>
      <c r="BV329" s="135">
        <f>'Нарххо 2024'!BV329</f>
        <v>0</v>
      </c>
      <c r="BW329" s="135">
        <f>'Нарххо 2024'!BW329</f>
        <v>0</v>
      </c>
      <c r="BX329" s="169">
        <f>'Нарххо 2024'!BX329</f>
        <v>20</v>
      </c>
    </row>
    <row r="330" spans="1:76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0</v>
      </c>
      <c r="BV330" s="135">
        <f>'Нарххо 2024'!BV330</f>
        <v>0</v>
      </c>
      <c r="BW330" s="135">
        <f>'Нарххо 2024'!BW330</f>
        <v>0</v>
      </c>
      <c r="BX330" s="169">
        <f>'Нарххо 2024'!BX330</f>
        <v>15</v>
      </c>
    </row>
    <row r="331" spans="1:76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0</v>
      </c>
      <c r="BV331" s="135">
        <f>'Нарххо 2024'!BV331</f>
        <v>0</v>
      </c>
      <c r="BW331" s="135">
        <f>'Нарххо 2024'!BW331</f>
        <v>0</v>
      </c>
      <c r="BX331" s="169">
        <f>'Нарххо 2024'!BX331</f>
        <v>3.7</v>
      </c>
    </row>
    <row r="332" spans="1:76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0</v>
      </c>
      <c r="BV332" s="135">
        <f>'Нарххо 2024'!BV332</f>
        <v>0</v>
      </c>
      <c r="BW332" s="135">
        <f>'Нарххо 2024'!BW332</f>
        <v>0</v>
      </c>
      <c r="BX332" s="169">
        <f>'Нарххо 2024'!BX332</f>
        <v>3</v>
      </c>
    </row>
    <row r="333" spans="1:76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0</v>
      </c>
      <c r="BV333" s="135">
        <f>'Нарххо 2024'!BV333</f>
        <v>0</v>
      </c>
      <c r="BW333" s="135">
        <f>'Нарххо 2024'!BW333</f>
        <v>0</v>
      </c>
      <c r="BX333" s="169">
        <f>'Нарххо 2024'!BX333</f>
        <v>32</v>
      </c>
    </row>
    <row r="334" spans="1:76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0</v>
      </c>
      <c r="BV334" s="135">
        <f>'Нарххо 2024'!BV334</f>
        <v>0</v>
      </c>
      <c r="BW334" s="135">
        <f>'Нарххо 2024'!BW334</f>
        <v>0</v>
      </c>
      <c r="BX334" s="169">
        <f>'Нарххо 2024'!BX334</f>
        <v>6.9</v>
      </c>
    </row>
    <row r="335" spans="1:76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0</v>
      </c>
      <c r="BV335" s="135">
        <f>'Нарххо 2024'!BV335</f>
        <v>0</v>
      </c>
      <c r="BW335" s="135">
        <f>'Нарххо 2024'!BW335</f>
        <v>0</v>
      </c>
      <c r="BX335" s="169">
        <f>'Нарххо 2024'!BX335</f>
        <v>10.5</v>
      </c>
    </row>
    <row r="336" spans="1:76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0</v>
      </c>
      <c r="BV336" s="135">
        <f>'Нарххо 2024'!BV336</f>
        <v>0</v>
      </c>
      <c r="BW336" s="135">
        <f>'Нарххо 2024'!BW336</f>
        <v>0</v>
      </c>
      <c r="BX336" s="169">
        <f>'Нарххо 2024'!BX336</f>
        <v>10</v>
      </c>
    </row>
    <row r="337" spans="1:76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</row>
    <row r="338" spans="1:76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0</v>
      </c>
      <c r="BV338" s="135">
        <f>'Нарххо 2024'!BV338</f>
        <v>0</v>
      </c>
      <c r="BW338" s="135">
        <f>'Нарххо 2024'!BW338</f>
        <v>0</v>
      </c>
      <c r="BX338" s="169">
        <f>'Нарххо 2024'!BX338</f>
        <v>10.85</v>
      </c>
    </row>
    <row r="339" spans="1:76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0</v>
      </c>
      <c r="BV339" s="135">
        <f>'Нарххо 2024'!BV339</f>
        <v>0</v>
      </c>
      <c r="BW339" s="135">
        <f>'Нарххо 2024'!BW339</f>
        <v>0</v>
      </c>
      <c r="BX339" s="169">
        <f>'Нарххо 2024'!BX339</f>
        <v>10.95</v>
      </c>
    </row>
    <row r="340" spans="1:7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</row>
    <row r="341" spans="1:7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</row>
    <row r="342" spans="1:7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</row>
    <row r="343" spans="1:76" ht="18" x14ac:dyDescent="0.25">
      <c r="A343" s="292" t="s">
        <v>200</v>
      </c>
      <c r="B343" s="292"/>
      <c r="C343" s="292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</row>
    <row r="344" spans="1:76" x14ac:dyDescent="0.3">
      <c r="A344" s="217"/>
      <c r="B344" s="197"/>
      <c r="C344" s="289" t="s">
        <v>33</v>
      </c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0"/>
      <c r="BM344" s="290"/>
      <c r="BN344" s="290"/>
      <c r="BO344" s="290"/>
      <c r="BP344" s="290"/>
      <c r="BQ344" s="290"/>
      <c r="BR344" s="290"/>
      <c r="BS344" s="290"/>
      <c r="BT344" s="290"/>
      <c r="BU344" s="290"/>
      <c r="BV344" s="290"/>
      <c r="BW344" s="290"/>
      <c r="BX344" s="291"/>
    </row>
    <row r="345" spans="1:76" ht="18.75" customHeight="1" x14ac:dyDescent="0.3">
      <c r="A345" s="218"/>
      <c r="B345" s="198"/>
      <c r="C345" s="279" t="s">
        <v>139</v>
      </c>
      <c r="D345" s="280"/>
      <c r="E345" s="280"/>
      <c r="F345" s="281"/>
      <c r="G345" s="274" t="s">
        <v>221</v>
      </c>
      <c r="H345" s="276" t="s">
        <v>139</v>
      </c>
      <c r="I345" s="277"/>
      <c r="J345" s="277"/>
      <c r="K345" s="278"/>
      <c r="L345" s="274" t="s">
        <v>221</v>
      </c>
      <c r="M345" s="276" t="s">
        <v>139</v>
      </c>
      <c r="N345" s="277"/>
      <c r="O345" s="277"/>
      <c r="P345" s="278"/>
      <c r="Q345" s="274" t="s">
        <v>221</v>
      </c>
      <c r="R345" s="276" t="s">
        <v>139</v>
      </c>
      <c r="S345" s="277"/>
      <c r="T345" s="277"/>
      <c r="U345" s="277"/>
      <c r="V345" s="278"/>
      <c r="W345" s="274" t="s">
        <v>221</v>
      </c>
      <c r="X345" s="276" t="s">
        <v>139</v>
      </c>
      <c r="Y345" s="277"/>
      <c r="Z345" s="277"/>
      <c r="AA345" s="277"/>
      <c r="AB345" s="274" t="s">
        <v>221</v>
      </c>
      <c r="AC345" s="276" t="s">
        <v>139</v>
      </c>
      <c r="AD345" s="277"/>
      <c r="AE345" s="277"/>
      <c r="AF345" s="277"/>
      <c r="AG345" s="274" t="s">
        <v>221</v>
      </c>
      <c r="AH345" s="276" t="s">
        <v>139</v>
      </c>
      <c r="AI345" s="277"/>
      <c r="AJ345" s="277"/>
      <c r="AK345" s="277"/>
      <c r="AL345" s="277"/>
      <c r="AM345" s="274" t="s">
        <v>221</v>
      </c>
      <c r="AN345" s="276" t="s">
        <v>139</v>
      </c>
      <c r="AO345" s="277"/>
      <c r="AP345" s="277"/>
      <c r="AQ345" s="277"/>
      <c r="AR345" s="274" t="s">
        <v>221</v>
      </c>
      <c r="AS345" s="276" t="s">
        <v>139</v>
      </c>
      <c r="AT345" s="277"/>
      <c r="AU345" s="277"/>
      <c r="AV345" s="277"/>
      <c r="AW345" s="253"/>
      <c r="AX345" s="274" t="s">
        <v>221</v>
      </c>
      <c r="AY345" s="276" t="s">
        <v>139</v>
      </c>
      <c r="AZ345" s="277"/>
      <c r="BA345" s="277"/>
      <c r="BB345" s="277"/>
      <c r="BC345" s="274" t="s">
        <v>221</v>
      </c>
      <c r="BD345" s="276" t="s">
        <v>139</v>
      </c>
      <c r="BE345" s="277"/>
      <c r="BF345" s="277"/>
      <c r="BG345" s="277"/>
      <c r="BH345" s="274" t="s">
        <v>221</v>
      </c>
      <c r="BI345" s="276" t="s">
        <v>139</v>
      </c>
      <c r="BJ345" s="277"/>
      <c r="BK345" s="277"/>
      <c r="BL345" s="277"/>
      <c r="BM345" s="278"/>
      <c r="BN345" s="274" t="s">
        <v>221</v>
      </c>
      <c r="BO345" s="276" t="s">
        <v>316</v>
      </c>
      <c r="BP345" s="277"/>
      <c r="BQ345" s="277"/>
      <c r="BR345" s="277"/>
      <c r="BS345" s="274" t="s">
        <v>221</v>
      </c>
      <c r="BT345" s="276" t="s">
        <v>316</v>
      </c>
      <c r="BU345" s="277"/>
      <c r="BV345" s="277"/>
      <c r="BW345" s="277"/>
      <c r="BX345" s="274" t="s">
        <v>221</v>
      </c>
    </row>
    <row r="346" spans="1:76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5"/>
      <c r="H346" s="138" t="s">
        <v>141</v>
      </c>
      <c r="I346" s="138" t="s">
        <v>142</v>
      </c>
      <c r="J346" s="138" t="s">
        <v>143</v>
      </c>
      <c r="K346" s="138" t="s">
        <v>144</v>
      </c>
      <c r="L346" s="275"/>
      <c r="M346" s="138" t="s">
        <v>145</v>
      </c>
      <c r="N346" s="138" t="s">
        <v>146</v>
      </c>
      <c r="O346" s="138" t="s">
        <v>147</v>
      </c>
      <c r="P346" s="138" t="s">
        <v>148</v>
      </c>
      <c r="Q346" s="275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5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75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7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5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7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5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75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75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75"/>
    </row>
    <row r="347" spans="1:76" ht="18" x14ac:dyDescent="0.25">
      <c r="A347" s="287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</row>
    <row r="348" spans="1:76" ht="18" x14ac:dyDescent="0.25">
      <c r="A348" s="288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0</v>
      </c>
      <c r="BV348" s="135">
        <f>'Нарххо 2024'!BV348</f>
        <v>0</v>
      </c>
      <c r="BW348" s="135">
        <f>'Нарххо 2024'!BW348</f>
        <v>0</v>
      </c>
      <c r="BX348" s="169">
        <f>'Нарххо 2024'!BX348</f>
        <v>5.5</v>
      </c>
    </row>
    <row r="349" spans="1:76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0</v>
      </c>
      <c r="BV349" s="135">
        <f>'Нарххо 2024'!BV349</f>
        <v>0</v>
      </c>
      <c r="BW349" s="135">
        <f>'Нарххо 2024'!BW349</f>
        <v>0</v>
      </c>
      <c r="BX349" s="169">
        <f>'Нарххо 2024'!BX349</f>
        <v>5</v>
      </c>
    </row>
    <row r="350" spans="1:76" ht="18" x14ac:dyDescent="0.25">
      <c r="A350" s="287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</row>
    <row r="351" spans="1:76" ht="18" x14ac:dyDescent="0.25">
      <c r="A351" s="288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0</v>
      </c>
      <c r="BV351" s="135">
        <f>'Нарххо 2024'!BV351</f>
        <v>0</v>
      </c>
      <c r="BW351" s="135">
        <f>'Нарххо 2024'!BW351</f>
        <v>0</v>
      </c>
      <c r="BX351" s="169">
        <f>'Нарххо 2024'!BX351</f>
        <v>2.5</v>
      </c>
    </row>
    <row r="352" spans="1:76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0</v>
      </c>
      <c r="BV352" s="135">
        <f>'Нарххо 2024'!BV352</f>
        <v>0</v>
      </c>
      <c r="BW352" s="135">
        <f>'Нарххо 2024'!BW352</f>
        <v>0</v>
      </c>
      <c r="BX352" s="169">
        <f>'Нарххо 2024'!BX352</f>
        <v>3.3</v>
      </c>
    </row>
    <row r="353" spans="1:76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0</v>
      </c>
      <c r="BV353" s="135">
        <f>'Нарххо 2024'!BV353</f>
        <v>0</v>
      </c>
      <c r="BW353" s="135">
        <f>'Нарххо 2024'!BW353</f>
        <v>0</v>
      </c>
      <c r="BX353" s="169">
        <f>'Нарххо 2024'!BX353</f>
        <v>19</v>
      </c>
    </row>
    <row r="354" spans="1:76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0</v>
      </c>
      <c r="BV354" s="135">
        <f>'Нарххо 2024'!BV354</f>
        <v>0</v>
      </c>
      <c r="BW354" s="135">
        <f>'Нарххо 2024'!BW354</f>
        <v>0</v>
      </c>
      <c r="BX354" s="169">
        <f>'Нарххо 2024'!BX354</f>
        <v>16</v>
      </c>
    </row>
    <row r="355" spans="1:76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0</v>
      </c>
      <c r="BV355" s="135">
        <f>'Нарххо 2024'!BV355</f>
        <v>0</v>
      </c>
      <c r="BW355" s="135">
        <f>'Нарххо 2024'!BW355</f>
        <v>0</v>
      </c>
      <c r="BX355" s="169">
        <f>'Нарххо 2024'!BX355</f>
        <v>5</v>
      </c>
    </row>
    <row r="356" spans="1:76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0</v>
      </c>
      <c r="BV356" s="135">
        <f>'Нарххо 2024'!BV356</f>
        <v>0</v>
      </c>
      <c r="BW356" s="135">
        <f>'Нарххо 2024'!BW356</f>
        <v>0</v>
      </c>
      <c r="BX356" s="169">
        <f>'Нарххо 2024'!BX356</f>
        <v>19</v>
      </c>
    </row>
    <row r="357" spans="1:76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0</v>
      </c>
      <c r="BV357" s="135">
        <f>'Нарххо 2024'!BV357</f>
        <v>0</v>
      </c>
      <c r="BW357" s="135">
        <f>'Нарххо 2024'!BW357</f>
        <v>0</v>
      </c>
      <c r="BX357" s="169">
        <f>'Нарххо 2024'!BX357</f>
        <v>15</v>
      </c>
    </row>
    <row r="358" spans="1:76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0</v>
      </c>
      <c r="BV358" s="135">
        <f>'Нарххо 2024'!BV358</f>
        <v>0</v>
      </c>
      <c r="BW358" s="135">
        <f>'Нарххо 2024'!BW358</f>
        <v>0</v>
      </c>
      <c r="BX358" s="169">
        <f>'Нарххо 2024'!BX358</f>
        <v>16</v>
      </c>
    </row>
    <row r="359" spans="1:76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0</v>
      </c>
      <c r="BV359" s="135">
        <f>'Нарххо 2024'!BV359</f>
        <v>0</v>
      </c>
      <c r="BW359" s="135">
        <f>'Нарххо 2024'!BW359</f>
        <v>0</v>
      </c>
      <c r="BX359" s="169">
        <f>'Нарххо 2024'!BX359</f>
        <v>90</v>
      </c>
    </row>
    <row r="360" spans="1:76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0</v>
      </c>
      <c r="BV360" s="135">
        <f>'Нарххо 2024'!BV360</f>
        <v>0</v>
      </c>
      <c r="BW360" s="135">
        <f>'Нарххо 2024'!BW360</f>
        <v>0</v>
      </c>
      <c r="BX360" s="169">
        <f>'Нарххо 2024'!BX360</f>
        <v>90</v>
      </c>
    </row>
    <row r="361" spans="1:76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0</v>
      </c>
      <c r="BV361" s="135">
        <f>'Нарххо 2024'!BV361</f>
        <v>0</v>
      </c>
      <c r="BW361" s="135">
        <f>'Нарххо 2024'!BW361</f>
        <v>0</v>
      </c>
      <c r="BX361" s="169">
        <f>'Нарххо 2024'!BX361</f>
        <v>5</v>
      </c>
    </row>
    <row r="362" spans="1:76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0</v>
      </c>
      <c r="BV362" s="135">
        <f>'Нарххо 2024'!BV362</f>
        <v>0</v>
      </c>
      <c r="BW362" s="135">
        <f>'Нарххо 2024'!BW362</f>
        <v>0</v>
      </c>
      <c r="BX362" s="169">
        <f>'Нарххо 2024'!BX362</f>
        <v>11.5</v>
      </c>
    </row>
    <row r="363" spans="1:76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0</v>
      </c>
      <c r="BV363" s="135">
        <f>'Нарххо 2024'!BV363</f>
        <v>0</v>
      </c>
      <c r="BW363" s="135">
        <f>'Нарххо 2024'!BW363</f>
        <v>0</v>
      </c>
      <c r="BX363" s="169">
        <f>'Нарххо 2024'!BX363</f>
        <v>11</v>
      </c>
    </row>
    <row r="364" spans="1:76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0</v>
      </c>
      <c r="BV364" s="135">
        <f>'Нарххо 2024'!BV364</f>
        <v>0</v>
      </c>
      <c r="BW364" s="135">
        <f>'Нарххо 2024'!BW364</f>
        <v>0</v>
      </c>
      <c r="BX364" s="169">
        <f>'Нарххо 2024'!BX364</f>
        <v>42</v>
      </c>
    </row>
    <row r="365" spans="1:76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0</v>
      </c>
      <c r="BV365" s="135">
        <f>'Нарххо 2024'!BV365</f>
        <v>0</v>
      </c>
      <c r="BW365" s="135">
        <f>'Нарххо 2024'!BW365</f>
        <v>0</v>
      </c>
      <c r="BX365" s="169">
        <f>'Нарххо 2024'!BX365</f>
        <v>44</v>
      </c>
    </row>
    <row r="366" spans="1:76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0</v>
      </c>
      <c r="BV366" s="135">
        <f>'Нарххо 2024'!BV366</f>
        <v>0</v>
      </c>
      <c r="BW366" s="135">
        <f>'Нарххо 2024'!BW366</f>
        <v>0</v>
      </c>
      <c r="BX366" s="169">
        <f>'Нарххо 2024'!BX366</f>
        <v>4.7</v>
      </c>
    </row>
    <row r="367" spans="1:76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0</v>
      </c>
      <c r="BV367" s="135">
        <f>'Нарххо 2024'!BV367</f>
        <v>0</v>
      </c>
      <c r="BW367" s="135">
        <f>'Нарххо 2024'!BW367</f>
        <v>0</v>
      </c>
      <c r="BX367" s="169">
        <f>'Нарххо 2024'!BX367</f>
        <v>4</v>
      </c>
    </row>
    <row r="368" spans="1:76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0</v>
      </c>
      <c r="BV368" s="135">
        <f>'Нарххо 2024'!BV368</f>
        <v>0</v>
      </c>
      <c r="BW368" s="135">
        <f>'Нарххо 2024'!BW368</f>
        <v>0</v>
      </c>
      <c r="BX368" s="169">
        <f>'Нарххо 2024'!BX368</f>
        <v>3.3</v>
      </c>
    </row>
    <row r="369" spans="1:76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0</v>
      </c>
      <c r="BV369" s="135">
        <f>'Нарххо 2024'!BV369</f>
        <v>0</v>
      </c>
      <c r="BW369" s="135">
        <f>'Нарххо 2024'!BW369</f>
        <v>0</v>
      </c>
      <c r="BX369" s="169">
        <f>'Нарххо 2024'!BX369</f>
        <v>15</v>
      </c>
    </row>
    <row r="370" spans="1:76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0</v>
      </c>
      <c r="BV370" s="135">
        <f>'Нарххо 2024'!BV370</f>
        <v>0</v>
      </c>
      <c r="BW370" s="135">
        <f>'Нарххо 2024'!BW370</f>
        <v>0</v>
      </c>
      <c r="BX370" s="169">
        <f>'Нарххо 2024'!BX370</f>
        <v>18</v>
      </c>
    </row>
    <row r="371" spans="1:76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0</v>
      </c>
      <c r="BV371" s="135">
        <f>'Нарххо 2024'!BV371</f>
        <v>0</v>
      </c>
      <c r="BW371" s="135">
        <f>'Нарххо 2024'!BW371</f>
        <v>0</v>
      </c>
      <c r="BX371" s="169">
        <f>'Нарххо 2024'!BX371</f>
        <v>16</v>
      </c>
    </row>
    <row r="372" spans="1:76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0</v>
      </c>
      <c r="BV372" s="135">
        <f>'Нарххо 2024'!BV372</f>
        <v>0</v>
      </c>
      <c r="BW372" s="135">
        <f>'Нарххо 2024'!BW372</f>
        <v>0</v>
      </c>
      <c r="BX372" s="169">
        <f>'Нарххо 2024'!BX372</f>
        <v>3.5</v>
      </c>
    </row>
    <row r="373" spans="1:76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0</v>
      </c>
      <c r="BV373" s="135">
        <f>'Нарххо 2024'!BV373</f>
        <v>0</v>
      </c>
      <c r="BW373" s="135">
        <f>'Нарххо 2024'!BW373</f>
        <v>0</v>
      </c>
      <c r="BX373" s="169">
        <f>'Нарххо 2024'!BX373</f>
        <v>3</v>
      </c>
    </row>
    <row r="374" spans="1:76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0</v>
      </c>
      <c r="BV374" s="135">
        <f>'Нарххо 2024'!BV374</f>
        <v>0</v>
      </c>
      <c r="BW374" s="135">
        <f>'Нарххо 2024'!BW374</f>
        <v>0</v>
      </c>
      <c r="BX374" s="169">
        <f>'Нарххо 2024'!BX374</f>
        <v>28</v>
      </c>
    </row>
    <row r="375" spans="1:76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0</v>
      </c>
      <c r="BV375" s="135">
        <f>'Нарххо 2024'!BV375</f>
        <v>0</v>
      </c>
      <c r="BW375" s="135">
        <f>'Нарххо 2024'!BW375</f>
        <v>0</v>
      </c>
      <c r="BX375" s="169">
        <f>'Нарххо 2024'!BX375</f>
        <v>7</v>
      </c>
    </row>
    <row r="376" spans="1:76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0</v>
      </c>
      <c r="BV376" s="135">
        <f>'Нарххо 2024'!BV376</f>
        <v>0</v>
      </c>
      <c r="BW376" s="135">
        <f>'Нарххо 2024'!BW376</f>
        <v>0</v>
      </c>
      <c r="BX376" s="169">
        <f>'Нарххо 2024'!BX376</f>
        <v>10.8</v>
      </c>
    </row>
    <row r="377" spans="1:76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0</v>
      </c>
      <c r="BV377" s="135">
        <f>'Нарххо 2024'!BV377</f>
        <v>0</v>
      </c>
      <c r="BW377" s="135">
        <f>'Нарххо 2024'!BW377</f>
        <v>0</v>
      </c>
      <c r="BX377" s="169">
        <f>'Нарххо 2024'!BX377</f>
        <v>11.6</v>
      </c>
    </row>
    <row r="378" spans="1:76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</row>
    <row r="379" spans="1:76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0</v>
      </c>
      <c r="BV379" s="135">
        <f>'Нарххо 2024'!BV379</f>
        <v>0</v>
      </c>
      <c r="BW379" s="135">
        <f>'Нарххо 2024'!BW379</f>
        <v>0</v>
      </c>
      <c r="BX379" s="169">
        <f>'Нарххо 2024'!BX379</f>
        <v>10.85</v>
      </c>
    </row>
    <row r="380" spans="1:76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0</v>
      </c>
      <c r="BV380" s="135">
        <f>'Нарххо 2024'!BV380</f>
        <v>0</v>
      </c>
      <c r="BW380" s="135">
        <f>'Нарххо 2024'!BW380</f>
        <v>0</v>
      </c>
      <c r="BX380" s="169">
        <f>'Нарххо 2024'!BX380</f>
        <v>10.95</v>
      </c>
    </row>
    <row r="381" spans="1:7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</row>
    <row r="382" spans="1:7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</row>
    <row r="383" spans="1:7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</row>
    <row r="384" spans="1:76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</row>
    <row r="385" spans="1:76" ht="18" x14ac:dyDescent="0.25">
      <c r="A385" s="292" t="s">
        <v>200</v>
      </c>
      <c r="B385" s="292"/>
      <c r="C385" s="292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</row>
    <row r="386" spans="1:76" x14ac:dyDescent="0.3">
      <c r="A386" s="217"/>
      <c r="B386" s="197"/>
      <c r="C386" s="289" t="s">
        <v>206</v>
      </c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0"/>
      <c r="BM386" s="290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1"/>
    </row>
    <row r="387" spans="1:76" ht="18.75" customHeight="1" x14ac:dyDescent="0.3">
      <c r="A387" s="218"/>
      <c r="B387" s="198"/>
      <c r="C387" s="279" t="s">
        <v>139</v>
      </c>
      <c r="D387" s="280"/>
      <c r="E387" s="280"/>
      <c r="F387" s="281"/>
      <c r="G387" s="274" t="s">
        <v>221</v>
      </c>
      <c r="H387" s="276" t="s">
        <v>139</v>
      </c>
      <c r="I387" s="277"/>
      <c r="J387" s="277"/>
      <c r="K387" s="278"/>
      <c r="L387" s="274" t="s">
        <v>221</v>
      </c>
      <c r="M387" s="276" t="s">
        <v>139</v>
      </c>
      <c r="N387" s="277"/>
      <c r="O387" s="277"/>
      <c r="P387" s="278"/>
      <c r="Q387" s="274" t="s">
        <v>221</v>
      </c>
      <c r="R387" s="276" t="s">
        <v>139</v>
      </c>
      <c r="S387" s="277"/>
      <c r="T387" s="277"/>
      <c r="U387" s="277"/>
      <c r="V387" s="278"/>
      <c r="W387" s="274" t="s">
        <v>221</v>
      </c>
      <c r="X387" s="276" t="s">
        <v>139</v>
      </c>
      <c r="Y387" s="277"/>
      <c r="Z387" s="277"/>
      <c r="AA387" s="277"/>
      <c r="AB387" s="274" t="s">
        <v>221</v>
      </c>
      <c r="AC387" s="276" t="s">
        <v>139</v>
      </c>
      <c r="AD387" s="277"/>
      <c r="AE387" s="277"/>
      <c r="AF387" s="277"/>
      <c r="AG387" s="274" t="s">
        <v>221</v>
      </c>
      <c r="AH387" s="276" t="s">
        <v>139</v>
      </c>
      <c r="AI387" s="277"/>
      <c r="AJ387" s="277"/>
      <c r="AK387" s="277"/>
      <c r="AL387" s="277"/>
      <c r="AM387" s="274" t="s">
        <v>221</v>
      </c>
      <c r="AN387" s="276" t="s">
        <v>139</v>
      </c>
      <c r="AO387" s="277"/>
      <c r="AP387" s="277"/>
      <c r="AQ387" s="277"/>
      <c r="AR387" s="274" t="s">
        <v>221</v>
      </c>
      <c r="AS387" s="276" t="s">
        <v>139</v>
      </c>
      <c r="AT387" s="277"/>
      <c r="AU387" s="277"/>
      <c r="AV387" s="277"/>
      <c r="AW387" s="253"/>
      <c r="AX387" s="274" t="s">
        <v>221</v>
      </c>
      <c r="AY387" s="276" t="s">
        <v>139</v>
      </c>
      <c r="AZ387" s="277"/>
      <c r="BA387" s="277"/>
      <c r="BB387" s="277"/>
      <c r="BC387" s="274" t="s">
        <v>221</v>
      </c>
      <c r="BD387" s="276" t="s">
        <v>139</v>
      </c>
      <c r="BE387" s="277"/>
      <c r="BF387" s="277"/>
      <c r="BG387" s="277"/>
      <c r="BH387" s="274" t="s">
        <v>221</v>
      </c>
      <c r="BI387" s="276" t="s">
        <v>139</v>
      </c>
      <c r="BJ387" s="277"/>
      <c r="BK387" s="277"/>
      <c r="BL387" s="277"/>
      <c r="BM387" s="278"/>
      <c r="BN387" s="274" t="s">
        <v>221</v>
      </c>
      <c r="BO387" s="276" t="s">
        <v>316</v>
      </c>
      <c r="BP387" s="277"/>
      <c r="BQ387" s="277"/>
      <c r="BR387" s="277"/>
      <c r="BS387" s="274" t="s">
        <v>221</v>
      </c>
      <c r="BT387" s="276" t="s">
        <v>316</v>
      </c>
      <c r="BU387" s="277"/>
      <c r="BV387" s="277"/>
      <c r="BW387" s="277"/>
      <c r="BX387" s="274" t="s">
        <v>221</v>
      </c>
    </row>
    <row r="388" spans="1:76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5"/>
      <c r="H388" s="138" t="s">
        <v>141</v>
      </c>
      <c r="I388" s="138" t="s">
        <v>142</v>
      </c>
      <c r="J388" s="138" t="s">
        <v>143</v>
      </c>
      <c r="K388" s="138" t="s">
        <v>144</v>
      </c>
      <c r="L388" s="275"/>
      <c r="M388" s="138" t="s">
        <v>145</v>
      </c>
      <c r="N388" s="138" t="s">
        <v>146</v>
      </c>
      <c r="O388" s="138" t="s">
        <v>147</v>
      </c>
      <c r="P388" s="138" t="s">
        <v>148</v>
      </c>
      <c r="Q388" s="275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5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75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7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5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7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5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75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75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75"/>
    </row>
    <row r="389" spans="1:76" ht="18" x14ac:dyDescent="0.25">
      <c r="A389" s="287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</row>
    <row r="390" spans="1:76" ht="18" x14ac:dyDescent="0.25">
      <c r="A390" s="288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0</v>
      </c>
      <c r="BV390" s="135">
        <f>'Нарххо 2024'!BV390</f>
        <v>0</v>
      </c>
      <c r="BW390" s="135">
        <f>'Нарххо 2024'!BW390</f>
        <v>0</v>
      </c>
      <c r="BX390" s="169">
        <f>'Нарххо 2024'!BX390</f>
        <v>5</v>
      </c>
    </row>
    <row r="391" spans="1:76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0</v>
      </c>
      <c r="BV391" s="135">
        <f>'Нарххо 2024'!BV391</f>
        <v>0</v>
      </c>
      <c r="BW391" s="135">
        <f>'Нарххо 2024'!BW391</f>
        <v>0</v>
      </c>
      <c r="BX391" s="169">
        <f>'Нарххо 2024'!BX391</f>
        <v>5</v>
      </c>
    </row>
    <row r="392" spans="1:76" ht="18" x14ac:dyDescent="0.25">
      <c r="A392" s="287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</row>
    <row r="393" spans="1:76" ht="18" x14ac:dyDescent="0.25">
      <c r="A393" s="288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0</v>
      </c>
      <c r="BV393" s="135">
        <f>'Нарххо 2024'!BV393</f>
        <v>0</v>
      </c>
      <c r="BW393" s="135">
        <f>'Нарххо 2024'!BW393</f>
        <v>0</v>
      </c>
      <c r="BX393" s="169">
        <f>'Нарххо 2024'!BX393</f>
        <v>2</v>
      </c>
    </row>
    <row r="394" spans="1:76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0</v>
      </c>
      <c r="BV394" s="135">
        <f>'Нарххо 2024'!BV394</f>
        <v>0</v>
      </c>
      <c r="BW394" s="135">
        <f>'Нарххо 2024'!BW394</f>
        <v>0</v>
      </c>
      <c r="BX394" s="169">
        <f>'Нарххо 2024'!BX394</f>
        <v>3</v>
      </c>
    </row>
    <row r="395" spans="1:76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0</v>
      </c>
      <c r="BV395" s="135">
        <f>'Нарххо 2024'!BV395</f>
        <v>0</v>
      </c>
      <c r="BW395" s="135">
        <f>'Нарххо 2024'!BW395</f>
        <v>0</v>
      </c>
      <c r="BX395" s="169">
        <f>'Нарххо 2024'!BX395</f>
        <v>18</v>
      </c>
    </row>
    <row r="396" spans="1:76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0</v>
      </c>
      <c r="BV396" s="135">
        <f>'Нарххо 2024'!BV396</f>
        <v>0</v>
      </c>
      <c r="BW396" s="135">
        <f>'Нарххо 2024'!BW396</f>
        <v>0</v>
      </c>
      <c r="BX396" s="169">
        <f>'Нарххо 2024'!BX396</f>
        <v>16</v>
      </c>
    </row>
    <row r="397" spans="1:76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0</v>
      </c>
      <c r="BV397" s="135">
        <f>'Нарххо 2024'!BV397</f>
        <v>0</v>
      </c>
      <c r="BW397" s="135">
        <f>'Нарххо 2024'!BW397</f>
        <v>0</v>
      </c>
      <c r="BX397" s="169">
        <f>'Нарххо 2024'!BX397</f>
        <v>6</v>
      </c>
    </row>
    <row r="398" spans="1:76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0</v>
      </c>
      <c r="BV398" s="135">
        <f>'Нарххо 2024'!BV398</f>
        <v>0</v>
      </c>
      <c r="BW398" s="135">
        <f>'Нарххо 2024'!BW398</f>
        <v>0</v>
      </c>
      <c r="BX398" s="169">
        <f>'Нарххо 2024'!BX398</f>
        <v>15</v>
      </c>
    </row>
    <row r="399" spans="1:76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0</v>
      </c>
      <c r="BV399" s="135">
        <f>'Нарххо 2024'!BV399</f>
        <v>0</v>
      </c>
      <c r="BW399" s="135">
        <f>'Нарххо 2024'!BW399</f>
        <v>0</v>
      </c>
      <c r="BX399" s="169">
        <f>'Нарххо 2024'!BX399</f>
        <v>13</v>
      </c>
    </row>
    <row r="400" spans="1:76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0</v>
      </c>
      <c r="BV400" s="135">
        <f>'Нарххо 2024'!BV400</f>
        <v>0</v>
      </c>
      <c r="BW400" s="135">
        <f>'Нарххо 2024'!BW400</f>
        <v>0</v>
      </c>
      <c r="BX400" s="169">
        <f>'Нарххо 2024'!BX400</f>
        <v>15</v>
      </c>
    </row>
    <row r="401" spans="1:76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0</v>
      </c>
      <c r="BV401" s="135">
        <f>'Нарххо 2024'!BV401</f>
        <v>0</v>
      </c>
      <c r="BW401" s="135">
        <f>'Нарххо 2024'!BW401</f>
        <v>0</v>
      </c>
      <c r="BX401" s="169">
        <f>'Нарххо 2024'!BX401</f>
        <v>85</v>
      </c>
    </row>
    <row r="402" spans="1:76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0</v>
      </c>
      <c r="BV402" s="135">
        <f>'Нарххо 2024'!BV402</f>
        <v>0</v>
      </c>
      <c r="BW402" s="135">
        <f>'Нарххо 2024'!BW402</f>
        <v>0</v>
      </c>
      <c r="BX402" s="169">
        <f>'Нарххо 2024'!BX402</f>
        <v>85</v>
      </c>
    </row>
    <row r="403" spans="1:76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0</v>
      </c>
      <c r="BV403" s="135">
        <f>'Нарххо 2024'!BV403</f>
        <v>0</v>
      </c>
      <c r="BW403" s="135">
        <f>'Нарххо 2024'!BW403</f>
        <v>0</v>
      </c>
      <c r="BX403" s="169">
        <f>'Нарххо 2024'!BX403</f>
        <v>5.5</v>
      </c>
    </row>
    <row r="404" spans="1:76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0</v>
      </c>
      <c r="BV404" s="135">
        <f>'Нарххо 2024'!BV404</f>
        <v>0</v>
      </c>
      <c r="BW404" s="135">
        <f>'Нарххо 2024'!BW404</f>
        <v>0</v>
      </c>
      <c r="BX404" s="169">
        <f>'Нарххо 2024'!BX404</f>
        <v>11</v>
      </c>
    </row>
    <row r="405" spans="1:76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0</v>
      </c>
      <c r="BV405" s="135">
        <f>'Нарххо 2024'!BV405</f>
        <v>0</v>
      </c>
      <c r="BW405" s="135">
        <f>'Нарххо 2024'!BW405</f>
        <v>0</v>
      </c>
      <c r="BX405" s="169">
        <f>'Нарххо 2024'!BX405</f>
        <v>11.5</v>
      </c>
    </row>
    <row r="406" spans="1:76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0</v>
      </c>
      <c r="BV406" s="135">
        <f>'Нарххо 2024'!BV406</f>
        <v>0</v>
      </c>
      <c r="BW406" s="135">
        <f>'Нарххо 2024'!BW406</f>
        <v>0</v>
      </c>
      <c r="BX406" s="169">
        <f>'Нарххо 2024'!BX406</f>
        <v>42</v>
      </c>
    </row>
    <row r="407" spans="1:76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0</v>
      </c>
      <c r="BV407" s="135">
        <f>'Нарххо 2024'!BV407</f>
        <v>0</v>
      </c>
      <c r="BW407" s="135">
        <f>'Нарххо 2024'!BW407</f>
        <v>0</v>
      </c>
      <c r="BX407" s="169">
        <f>'Нарххо 2024'!BX407</f>
        <v>45</v>
      </c>
    </row>
    <row r="408" spans="1:76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0</v>
      </c>
      <c r="BV408" s="135">
        <f>'Нарххо 2024'!BV408</f>
        <v>0</v>
      </c>
      <c r="BW408" s="135">
        <f>'Нарххо 2024'!BW408</f>
        <v>0</v>
      </c>
      <c r="BX408" s="169">
        <f>'Нарххо 2024'!BX408</f>
        <v>4.9000000000000004</v>
      </c>
    </row>
    <row r="409" spans="1:76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0</v>
      </c>
      <c r="BV409" s="135">
        <f>'Нарххо 2024'!BV409</f>
        <v>0</v>
      </c>
      <c r="BW409" s="135">
        <f>'Нарххо 2024'!BW409</f>
        <v>0</v>
      </c>
      <c r="BX409" s="169">
        <f>'Нарххо 2024'!BX409</f>
        <v>4.4000000000000004</v>
      </c>
    </row>
    <row r="410" spans="1:76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0</v>
      </c>
      <c r="BV410" s="135">
        <f>'Нарххо 2024'!BV410</f>
        <v>0</v>
      </c>
      <c r="BW410" s="135">
        <f>'Нарххо 2024'!BW410</f>
        <v>0</v>
      </c>
      <c r="BX410" s="169">
        <f>'Нарххо 2024'!BX410</f>
        <v>3.5</v>
      </c>
    </row>
    <row r="411" spans="1:76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0</v>
      </c>
      <c r="BV411" s="135">
        <f>'Нарххо 2024'!BV411</f>
        <v>0</v>
      </c>
      <c r="BW411" s="135">
        <f>'Нарххо 2024'!BW411</f>
        <v>0</v>
      </c>
      <c r="BX411" s="169">
        <f>'Нарххо 2024'!BX411</f>
        <v>17</v>
      </c>
    </row>
    <row r="412" spans="1:76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0</v>
      </c>
      <c r="BV412" s="135">
        <f>'Нарххо 2024'!BV412</f>
        <v>0</v>
      </c>
      <c r="BW412" s="135">
        <f>'Нарххо 2024'!BW412</f>
        <v>0</v>
      </c>
      <c r="BX412" s="169">
        <f>'Нарххо 2024'!BX412</f>
        <v>18</v>
      </c>
    </row>
    <row r="413" spans="1:76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0</v>
      </c>
      <c r="BV413" s="135">
        <f>'Нарххо 2024'!BV413</f>
        <v>0</v>
      </c>
      <c r="BW413" s="135">
        <f>'Нарххо 2024'!BW413</f>
        <v>0</v>
      </c>
      <c r="BX413" s="169">
        <f>'Нарххо 2024'!BX413</f>
        <v>15</v>
      </c>
    </row>
    <row r="414" spans="1:76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0</v>
      </c>
      <c r="BV414" s="135">
        <f>'Нарххо 2024'!BV414</f>
        <v>0</v>
      </c>
      <c r="BW414" s="135">
        <f>'Нарххо 2024'!BW414</f>
        <v>0</v>
      </c>
      <c r="BX414" s="169">
        <f>'Нарххо 2024'!BX414</f>
        <v>4</v>
      </c>
    </row>
    <row r="415" spans="1:76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0</v>
      </c>
      <c r="BV415" s="135">
        <f>'Нарххо 2024'!BV415</f>
        <v>0</v>
      </c>
      <c r="BW415" s="135">
        <f>'Нарххо 2024'!BW415</f>
        <v>0</v>
      </c>
      <c r="BX415" s="169">
        <f>'Нарххо 2024'!BX415</f>
        <v>3.5</v>
      </c>
    </row>
    <row r="416" spans="1:76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0</v>
      </c>
      <c r="BV416" s="135">
        <f>'Нарххо 2024'!BV416</f>
        <v>0</v>
      </c>
      <c r="BW416" s="135">
        <f>'Нарххо 2024'!BW416</f>
        <v>0</v>
      </c>
      <c r="BX416" s="169">
        <f>'Нарххо 2024'!BX416</f>
        <v>30</v>
      </c>
    </row>
    <row r="417" spans="1:76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0</v>
      </c>
      <c r="BV417" s="135">
        <f>'Нарххо 2024'!BV417</f>
        <v>0</v>
      </c>
      <c r="BW417" s="135">
        <f>'Нарххо 2024'!BW417</f>
        <v>0</v>
      </c>
      <c r="BX417" s="169">
        <f>'Нарххо 2024'!BX417</f>
        <v>6.9</v>
      </c>
    </row>
    <row r="418" spans="1:76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0</v>
      </c>
      <c r="BV418" s="135">
        <f>'Нарххо 2024'!BV418</f>
        <v>0</v>
      </c>
      <c r="BW418" s="135">
        <f>'Нарххо 2024'!BW418</f>
        <v>0</v>
      </c>
      <c r="BX418" s="169">
        <f>'Нарххо 2024'!BX418</f>
        <v>10.6</v>
      </c>
    </row>
    <row r="419" spans="1:76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0</v>
      </c>
      <c r="BV419" s="135">
        <f>'Нарххо 2024'!BV419</f>
        <v>0</v>
      </c>
      <c r="BW419" s="135">
        <f>'Нарххо 2024'!BW419</f>
        <v>0</v>
      </c>
      <c r="BX419" s="169">
        <f>'Нарххо 2024'!BX419</f>
        <v>11.5</v>
      </c>
    </row>
    <row r="420" spans="1:76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</row>
    <row r="421" spans="1:76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0</v>
      </c>
      <c r="BV421" s="135">
        <f>'Нарххо 2024'!BV421</f>
        <v>0</v>
      </c>
      <c r="BW421" s="135">
        <f>'Нарххо 2024'!BW421</f>
        <v>0</v>
      </c>
      <c r="BX421" s="169">
        <f>'Нарххо 2024'!BX421</f>
        <v>10.85</v>
      </c>
    </row>
    <row r="422" spans="1:76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0</v>
      </c>
      <c r="BV422" s="135">
        <f>'Нарххо 2024'!BV422</f>
        <v>0</v>
      </c>
      <c r="BW422" s="135">
        <f>'Нарххо 2024'!BW422</f>
        <v>0</v>
      </c>
      <c r="BX422" s="169">
        <f>'Нарххо 2024'!BX422</f>
        <v>10.95</v>
      </c>
    </row>
    <row r="423" spans="1:7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</row>
    <row r="424" spans="1:7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</row>
    <row r="425" spans="1:7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</row>
    <row r="426" spans="1:76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</row>
    <row r="427" spans="1:76" ht="18" x14ac:dyDescent="0.25">
      <c r="A427" s="292" t="s">
        <v>200</v>
      </c>
      <c r="B427" s="292"/>
      <c r="C427" s="292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</row>
    <row r="428" spans="1:76" x14ac:dyDescent="0.3">
      <c r="A428" s="217"/>
      <c r="B428" s="197"/>
      <c r="C428" s="289" t="s">
        <v>207</v>
      </c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1"/>
    </row>
    <row r="429" spans="1:76" ht="18.75" customHeight="1" x14ac:dyDescent="0.3">
      <c r="A429" s="218"/>
      <c r="B429" s="198"/>
      <c r="C429" s="279" t="s">
        <v>139</v>
      </c>
      <c r="D429" s="280"/>
      <c r="E429" s="280"/>
      <c r="F429" s="281"/>
      <c r="G429" s="274" t="s">
        <v>221</v>
      </c>
      <c r="H429" s="276" t="s">
        <v>139</v>
      </c>
      <c r="I429" s="277"/>
      <c r="J429" s="277"/>
      <c r="K429" s="278"/>
      <c r="L429" s="274" t="s">
        <v>221</v>
      </c>
      <c r="M429" s="276" t="s">
        <v>139</v>
      </c>
      <c r="N429" s="277"/>
      <c r="O429" s="277"/>
      <c r="P429" s="278"/>
      <c r="Q429" s="274" t="s">
        <v>221</v>
      </c>
      <c r="R429" s="276" t="s">
        <v>139</v>
      </c>
      <c r="S429" s="277"/>
      <c r="T429" s="277"/>
      <c r="U429" s="277"/>
      <c r="V429" s="278"/>
      <c r="W429" s="274" t="s">
        <v>221</v>
      </c>
      <c r="X429" s="276" t="s">
        <v>139</v>
      </c>
      <c r="Y429" s="277"/>
      <c r="Z429" s="277"/>
      <c r="AA429" s="277"/>
      <c r="AB429" s="274" t="s">
        <v>221</v>
      </c>
      <c r="AC429" s="276" t="s">
        <v>139</v>
      </c>
      <c r="AD429" s="277"/>
      <c r="AE429" s="277"/>
      <c r="AF429" s="277"/>
      <c r="AG429" s="274" t="s">
        <v>221</v>
      </c>
      <c r="AH429" s="276" t="s">
        <v>139</v>
      </c>
      <c r="AI429" s="277"/>
      <c r="AJ429" s="277"/>
      <c r="AK429" s="277"/>
      <c r="AL429" s="277"/>
      <c r="AM429" s="274" t="s">
        <v>221</v>
      </c>
      <c r="AN429" s="276" t="s">
        <v>139</v>
      </c>
      <c r="AO429" s="277"/>
      <c r="AP429" s="277"/>
      <c r="AQ429" s="277"/>
      <c r="AR429" s="274" t="s">
        <v>221</v>
      </c>
      <c r="AS429" s="276" t="s">
        <v>139</v>
      </c>
      <c r="AT429" s="277"/>
      <c r="AU429" s="277"/>
      <c r="AV429" s="277"/>
      <c r="AW429" s="253"/>
      <c r="AX429" s="274" t="s">
        <v>221</v>
      </c>
      <c r="AY429" s="276" t="s">
        <v>139</v>
      </c>
      <c r="AZ429" s="277"/>
      <c r="BA429" s="277"/>
      <c r="BB429" s="277"/>
      <c r="BC429" s="274" t="s">
        <v>221</v>
      </c>
      <c r="BD429" s="276" t="s">
        <v>139</v>
      </c>
      <c r="BE429" s="277"/>
      <c r="BF429" s="277"/>
      <c r="BG429" s="277"/>
      <c r="BH429" s="274" t="s">
        <v>221</v>
      </c>
      <c r="BI429" s="276" t="s">
        <v>139</v>
      </c>
      <c r="BJ429" s="277"/>
      <c r="BK429" s="277"/>
      <c r="BL429" s="277"/>
      <c r="BM429" s="278"/>
      <c r="BN429" s="274" t="s">
        <v>221</v>
      </c>
      <c r="BO429" s="276" t="s">
        <v>316</v>
      </c>
      <c r="BP429" s="277"/>
      <c r="BQ429" s="277"/>
      <c r="BR429" s="277"/>
      <c r="BS429" s="274" t="s">
        <v>221</v>
      </c>
      <c r="BT429" s="276" t="s">
        <v>316</v>
      </c>
      <c r="BU429" s="277"/>
      <c r="BV429" s="277"/>
      <c r="BW429" s="277"/>
      <c r="BX429" s="274" t="s">
        <v>221</v>
      </c>
    </row>
    <row r="430" spans="1:76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5"/>
      <c r="H430" s="138" t="s">
        <v>141</v>
      </c>
      <c r="I430" s="138" t="s">
        <v>142</v>
      </c>
      <c r="J430" s="138" t="s">
        <v>143</v>
      </c>
      <c r="K430" s="138" t="s">
        <v>144</v>
      </c>
      <c r="L430" s="275"/>
      <c r="M430" s="138" t="s">
        <v>145</v>
      </c>
      <c r="N430" s="138" t="s">
        <v>146</v>
      </c>
      <c r="O430" s="138" t="s">
        <v>147</v>
      </c>
      <c r="P430" s="138" t="s">
        <v>148</v>
      </c>
      <c r="Q430" s="275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5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75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7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5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7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5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75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75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75"/>
    </row>
    <row r="431" spans="1:76" ht="18" x14ac:dyDescent="0.25">
      <c r="A431" s="287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</row>
    <row r="432" spans="1:76" ht="18" x14ac:dyDescent="0.25">
      <c r="A432" s="288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0</v>
      </c>
      <c r="BV432" s="135">
        <f>'Нарххо 2024'!BV432</f>
        <v>0</v>
      </c>
      <c r="BW432" s="135">
        <f>'Нарххо 2024'!BW432</f>
        <v>0</v>
      </c>
      <c r="BX432" s="169">
        <f>'Нарххо 2024'!BX432</f>
        <v>5.5</v>
      </c>
    </row>
    <row r="433" spans="1:76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0</v>
      </c>
      <c r="BV433" s="135">
        <f>'Нарххо 2024'!BV433</f>
        <v>0</v>
      </c>
      <c r="BW433" s="135">
        <f>'Нарххо 2024'!BW433</f>
        <v>0</v>
      </c>
      <c r="BX433" s="169">
        <f>'Нарххо 2024'!BX433</f>
        <v>6</v>
      </c>
    </row>
    <row r="434" spans="1:76" ht="18" x14ac:dyDescent="0.25">
      <c r="A434" s="287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</row>
    <row r="435" spans="1:76" ht="18" x14ac:dyDescent="0.25">
      <c r="A435" s="288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0</v>
      </c>
      <c r="BV435" s="135">
        <f>'Нарххо 2024'!BV435</f>
        <v>0</v>
      </c>
      <c r="BW435" s="135">
        <f>'Нарххо 2024'!BW435</f>
        <v>0</v>
      </c>
      <c r="BX435" s="169">
        <f>'Нарххо 2024'!BX435</f>
        <v>3.3</v>
      </c>
    </row>
    <row r="436" spans="1:76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0</v>
      </c>
      <c r="BV436" s="135">
        <f>'Нарххо 2024'!BV436</f>
        <v>0</v>
      </c>
      <c r="BW436" s="135">
        <f>'Нарххо 2024'!BW436</f>
        <v>0</v>
      </c>
      <c r="BX436" s="169">
        <f>'Нарххо 2024'!BX436</f>
        <v>3</v>
      </c>
    </row>
    <row r="437" spans="1:76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0</v>
      </c>
      <c r="BV437" s="135">
        <f>'Нарххо 2024'!BV437</f>
        <v>0</v>
      </c>
      <c r="BW437" s="135">
        <f>'Нарххо 2024'!BW437</f>
        <v>0</v>
      </c>
      <c r="BX437" s="169">
        <f>'Нарххо 2024'!BX437</f>
        <v>23</v>
      </c>
    </row>
    <row r="438" spans="1:76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0</v>
      </c>
      <c r="BV438" s="135">
        <f>'Нарххо 2024'!BV438</f>
        <v>0</v>
      </c>
      <c r="BW438" s="135">
        <f>'Нарххо 2024'!BW438</f>
        <v>0</v>
      </c>
      <c r="BX438" s="169">
        <f>'Нарххо 2024'!BX438</f>
        <v>20</v>
      </c>
    </row>
    <row r="439" spans="1:76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0</v>
      </c>
      <c r="BV439" s="135">
        <f>'Нарххо 2024'!BV439</f>
        <v>0</v>
      </c>
      <c r="BW439" s="135">
        <f>'Нарххо 2024'!BW439</f>
        <v>0</v>
      </c>
      <c r="BX439" s="169">
        <f>'Нарххо 2024'!BX439</f>
        <v>7</v>
      </c>
    </row>
    <row r="440" spans="1:76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0</v>
      </c>
      <c r="BV440" s="135">
        <f>'Нарххо 2024'!BV440</f>
        <v>0</v>
      </c>
      <c r="BW440" s="135">
        <f>'Нарххо 2024'!BW440</f>
        <v>0</v>
      </c>
      <c r="BX440" s="169">
        <f>'Нарххо 2024'!BX440</f>
        <v>17</v>
      </c>
    </row>
    <row r="441" spans="1:76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0</v>
      </c>
      <c r="BV441" s="135">
        <f>'Нарххо 2024'!BV441</f>
        <v>0</v>
      </c>
      <c r="BW441" s="135">
        <f>'Нарххо 2024'!BW441</f>
        <v>0</v>
      </c>
      <c r="BX441" s="169">
        <f>'Нарххо 2024'!BX441</f>
        <v>14</v>
      </c>
    </row>
    <row r="442" spans="1:76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0</v>
      </c>
      <c r="BV442" s="135">
        <f>'Нарххо 2024'!BV442</f>
        <v>0</v>
      </c>
      <c r="BW442" s="135">
        <f>'Нарххо 2024'!BW442</f>
        <v>0</v>
      </c>
      <c r="BX442" s="169">
        <f>'Нарххо 2024'!BX442</f>
        <v>18</v>
      </c>
    </row>
    <row r="443" spans="1:76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0</v>
      </c>
      <c r="BV443" s="135">
        <f>'Нарххо 2024'!BV443</f>
        <v>0</v>
      </c>
      <c r="BW443" s="135">
        <f>'Нарххо 2024'!BW443</f>
        <v>0</v>
      </c>
      <c r="BX443" s="169">
        <f>'Нарххо 2024'!BX443</f>
        <v>95</v>
      </c>
    </row>
    <row r="444" spans="1:76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0</v>
      </c>
      <c r="BV444" s="135">
        <f>'Нарххо 2024'!BV444</f>
        <v>0</v>
      </c>
      <c r="BW444" s="135">
        <f>'Нарххо 2024'!BW444</f>
        <v>0</v>
      </c>
      <c r="BX444" s="169">
        <f>'Нарххо 2024'!BX444</f>
        <v>100</v>
      </c>
    </row>
    <row r="445" spans="1:76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0</v>
      </c>
      <c r="BV445" s="135">
        <f>'Нарххо 2024'!BV445</f>
        <v>0</v>
      </c>
      <c r="BW445" s="135">
        <f>'Нарххо 2024'!BW445</f>
        <v>0</v>
      </c>
      <c r="BX445" s="169">
        <f>'Нарххо 2024'!BX445</f>
        <v>7</v>
      </c>
    </row>
    <row r="446" spans="1:76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0</v>
      </c>
      <c r="BV446" s="135">
        <f>'Нарххо 2024'!BV446</f>
        <v>0</v>
      </c>
      <c r="BW446" s="135">
        <f>'Нарххо 2024'!BW446</f>
        <v>0</v>
      </c>
      <c r="BX446" s="169">
        <f>'Нарххо 2024'!BX446</f>
        <v>11</v>
      </c>
    </row>
    <row r="447" spans="1:76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0</v>
      </c>
      <c r="BV447" s="135">
        <f>'Нарххо 2024'!BV447</f>
        <v>0</v>
      </c>
      <c r="BW447" s="135">
        <f>'Нарххо 2024'!BW447</f>
        <v>0</v>
      </c>
      <c r="BX447" s="169">
        <f>'Нарххо 2024'!BX447</f>
        <v>11</v>
      </c>
    </row>
    <row r="448" spans="1:76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0</v>
      </c>
      <c r="BV448" s="135">
        <f>'Нарххо 2024'!BV448</f>
        <v>0</v>
      </c>
      <c r="BW448" s="135">
        <f>'Нарххо 2024'!BW448</f>
        <v>0</v>
      </c>
      <c r="BX448" s="169">
        <f>'Нарххо 2024'!BX448</f>
        <v>45</v>
      </c>
    </row>
    <row r="449" spans="1:76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0</v>
      </c>
      <c r="BV449" s="135">
        <f>'Нарххо 2024'!BV449</f>
        <v>0</v>
      </c>
      <c r="BW449" s="135">
        <f>'Нарххо 2024'!BW449</f>
        <v>0</v>
      </c>
      <c r="BX449" s="169">
        <f>'Нарххо 2024'!BX449</f>
        <v>45</v>
      </c>
    </row>
    <row r="450" spans="1:76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0</v>
      </c>
      <c r="BV450" s="135">
        <f>'Нарххо 2024'!BV450</f>
        <v>0</v>
      </c>
      <c r="BW450" s="135">
        <f>'Нарххо 2024'!BW450</f>
        <v>0</v>
      </c>
      <c r="BX450" s="169">
        <f>'Нарххо 2024'!BX450</f>
        <v>5.3</v>
      </c>
    </row>
    <row r="451" spans="1:76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0</v>
      </c>
      <c r="BV451" s="135">
        <f>'Нарххо 2024'!BV451</f>
        <v>0</v>
      </c>
      <c r="BW451" s="135">
        <f>'Нарххо 2024'!BW451</f>
        <v>0</v>
      </c>
      <c r="BX451" s="169">
        <f>'Нарххо 2024'!BX451</f>
        <v>4.4400000000000004</v>
      </c>
    </row>
    <row r="452" spans="1:76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0</v>
      </c>
      <c r="BV452" s="135">
        <f>'Нарххо 2024'!BV452</f>
        <v>0</v>
      </c>
      <c r="BW452" s="135">
        <f>'Нарххо 2024'!BW452</f>
        <v>0</v>
      </c>
      <c r="BX452" s="169">
        <f>'Нарххо 2024'!BX452</f>
        <v>4.5</v>
      </c>
    </row>
    <row r="453" spans="1:76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0</v>
      </c>
      <c r="BV453" s="135">
        <f>'Нарххо 2024'!BV453</f>
        <v>0</v>
      </c>
      <c r="BW453" s="135">
        <f>'Нарххо 2024'!BW453</f>
        <v>0</v>
      </c>
      <c r="BX453" s="169">
        <f>'Нарххо 2024'!BX453</f>
        <v>18</v>
      </c>
    </row>
    <row r="454" spans="1:76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0</v>
      </c>
      <c r="BV454" s="135">
        <f>'Нарххо 2024'!BV454</f>
        <v>0</v>
      </c>
      <c r="BW454" s="135">
        <f>'Нарххо 2024'!BW454</f>
        <v>0</v>
      </c>
      <c r="BX454" s="169">
        <f>'Нарххо 2024'!BX454</f>
        <v>15</v>
      </c>
    </row>
    <row r="455" spans="1:76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0</v>
      </c>
      <c r="BV455" s="135">
        <f>'Нарххо 2024'!BV455</f>
        <v>0</v>
      </c>
      <c r="BW455" s="135">
        <f>'Нарххо 2024'!BW455</f>
        <v>0</v>
      </c>
      <c r="BX455" s="169">
        <f>'Нарххо 2024'!BX455</f>
        <v>15</v>
      </c>
    </row>
    <row r="456" spans="1:76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0</v>
      </c>
      <c r="BV456" s="135">
        <f>'Нарххо 2024'!BV456</f>
        <v>0</v>
      </c>
      <c r="BW456" s="135">
        <f>'Нарххо 2024'!BW456</f>
        <v>0</v>
      </c>
      <c r="BX456" s="169">
        <f>'Нарххо 2024'!BX456</f>
        <v>3.8</v>
      </c>
    </row>
    <row r="457" spans="1:76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0</v>
      </c>
      <c r="BV457" s="135">
        <f>'Нарххо 2024'!BV457</f>
        <v>0</v>
      </c>
      <c r="BW457" s="135">
        <f>'Нарххо 2024'!BW457</f>
        <v>0</v>
      </c>
      <c r="BX457" s="169">
        <f>'Нарххо 2024'!BX457</f>
        <v>3</v>
      </c>
    </row>
    <row r="458" spans="1:76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0</v>
      </c>
      <c r="BV458" s="135">
        <f>'Нарххо 2024'!BV458</f>
        <v>0</v>
      </c>
      <c r="BW458" s="135">
        <f>'Нарххо 2024'!BW458</f>
        <v>0</v>
      </c>
      <c r="BX458" s="169">
        <f>'Нарххо 2024'!BX458</f>
        <v>30</v>
      </c>
    </row>
    <row r="459" spans="1:76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0</v>
      </c>
      <c r="BV459" s="135">
        <f>'Нарххо 2024'!BV459</f>
        <v>0</v>
      </c>
      <c r="BW459" s="135">
        <f>'Нарххо 2024'!BW459</f>
        <v>0</v>
      </c>
      <c r="BX459" s="169">
        <f>'Нарххо 2024'!BX459</f>
        <v>7.2</v>
      </c>
    </row>
    <row r="460" spans="1:76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0</v>
      </c>
      <c r="BV460" s="135">
        <f>'Нарххо 2024'!BV460</f>
        <v>0</v>
      </c>
      <c r="BW460" s="135">
        <f>'Нарххо 2024'!BW460</f>
        <v>0</v>
      </c>
      <c r="BX460" s="169">
        <f>'Нарххо 2024'!BX460</f>
        <v>10</v>
      </c>
    </row>
    <row r="461" spans="1:76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0</v>
      </c>
      <c r="BV461" s="135">
        <f>'Нарххо 2024'!BV461</f>
        <v>0</v>
      </c>
      <c r="BW461" s="135">
        <f>'Нарххо 2024'!BW461</f>
        <v>0</v>
      </c>
      <c r="BX461" s="169">
        <f>'Нарххо 2024'!BX461</f>
        <v>10.5</v>
      </c>
    </row>
    <row r="462" spans="1:76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</row>
    <row r="463" spans="1:76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0</v>
      </c>
      <c r="BV463" s="135">
        <f>'Нарххо 2024'!BV463</f>
        <v>0</v>
      </c>
      <c r="BW463" s="135">
        <f>'Нарххо 2024'!BW463</f>
        <v>0</v>
      </c>
      <c r="BX463" s="169">
        <f>'Нарххо 2024'!BX463</f>
        <v>10.85</v>
      </c>
    </row>
    <row r="464" spans="1:76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0</v>
      </c>
      <c r="BV464" s="135">
        <f>'Нарххо 2024'!BV464</f>
        <v>0</v>
      </c>
      <c r="BW464" s="135">
        <f>'Нарххо 2024'!BW464</f>
        <v>0</v>
      </c>
      <c r="BX464" s="169">
        <f>'Нарххо 2024'!BX464</f>
        <v>10.95</v>
      </c>
    </row>
    <row r="465" spans="1:7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</row>
    <row r="466" spans="1:7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</row>
    <row r="467" spans="1:7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</row>
    <row r="468" spans="1:76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</row>
    <row r="469" spans="1:76" ht="18" x14ac:dyDescent="0.25">
      <c r="A469" s="292" t="s">
        <v>200</v>
      </c>
      <c r="B469" s="292"/>
      <c r="C469" s="292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</row>
    <row r="470" spans="1:76" x14ac:dyDescent="0.3">
      <c r="A470" s="217"/>
      <c r="B470" s="197"/>
      <c r="C470" s="289" t="s">
        <v>208</v>
      </c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1"/>
    </row>
    <row r="471" spans="1:76" ht="18.75" customHeight="1" x14ac:dyDescent="0.3">
      <c r="A471" s="218"/>
      <c r="B471" s="198"/>
      <c r="C471" s="279" t="s">
        <v>139</v>
      </c>
      <c r="D471" s="280"/>
      <c r="E471" s="280"/>
      <c r="F471" s="281"/>
      <c r="G471" s="274" t="s">
        <v>221</v>
      </c>
      <c r="H471" s="276" t="s">
        <v>139</v>
      </c>
      <c r="I471" s="277"/>
      <c r="J471" s="277"/>
      <c r="K471" s="278"/>
      <c r="L471" s="274" t="s">
        <v>221</v>
      </c>
      <c r="M471" s="276" t="s">
        <v>139</v>
      </c>
      <c r="N471" s="277"/>
      <c r="O471" s="277"/>
      <c r="P471" s="278"/>
      <c r="Q471" s="274" t="s">
        <v>221</v>
      </c>
      <c r="R471" s="276" t="s">
        <v>139</v>
      </c>
      <c r="S471" s="277"/>
      <c r="T471" s="277"/>
      <c r="U471" s="277"/>
      <c r="V471" s="278"/>
      <c r="W471" s="274" t="s">
        <v>221</v>
      </c>
      <c r="X471" s="276" t="s">
        <v>139</v>
      </c>
      <c r="Y471" s="277"/>
      <c r="Z471" s="277"/>
      <c r="AA471" s="278"/>
      <c r="AB471" s="274" t="s">
        <v>221</v>
      </c>
      <c r="AC471" s="276" t="s">
        <v>139</v>
      </c>
      <c r="AD471" s="277"/>
      <c r="AE471" s="277"/>
      <c r="AF471" s="278"/>
      <c r="AG471" s="274" t="s">
        <v>221</v>
      </c>
      <c r="AH471" s="276" t="s">
        <v>139</v>
      </c>
      <c r="AI471" s="277"/>
      <c r="AJ471" s="277"/>
      <c r="AK471" s="277"/>
      <c r="AL471" s="278"/>
      <c r="AM471" s="274" t="s">
        <v>221</v>
      </c>
      <c r="AN471" s="276" t="s">
        <v>139</v>
      </c>
      <c r="AO471" s="277"/>
      <c r="AP471" s="277"/>
      <c r="AQ471" s="278"/>
      <c r="AR471" s="274" t="s">
        <v>221</v>
      </c>
      <c r="AS471" s="276" t="s">
        <v>139</v>
      </c>
      <c r="AT471" s="277"/>
      <c r="AU471" s="277"/>
      <c r="AV471" s="277"/>
      <c r="AW471" s="253"/>
      <c r="AX471" s="274" t="s">
        <v>221</v>
      </c>
      <c r="AY471" s="276" t="s">
        <v>139</v>
      </c>
      <c r="AZ471" s="277"/>
      <c r="BA471" s="277"/>
      <c r="BB471" s="278"/>
      <c r="BC471" s="274" t="s">
        <v>221</v>
      </c>
      <c r="BD471" s="276" t="s">
        <v>139</v>
      </c>
      <c r="BE471" s="277"/>
      <c r="BF471" s="277"/>
      <c r="BG471" s="278"/>
      <c r="BH471" s="274" t="s">
        <v>221</v>
      </c>
      <c r="BI471" s="276" t="s">
        <v>139</v>
      </c>
      <c r="BJ471" s="277"/>
      <c r="BK471" s="277"/>
      <c r="BL471" s="277"/>
      <c r="BM471" s="278"/>
      <c r="BN471" s="274" t="s">
        <v>221</v>
      </c>
      <c r="BO471" s="276" t="s">
        <v>316</v>
      </c>
      <c r="BP471" s="277"/>
      <c r="BQ471" s="277"/>
      <c r="BR471" s="277"/>
      <c r="BS471" s="274" t="s">
        <v>221</v>
      </c>
      <c r="BT471" s="276" t="s">
        <v>316</v>
      </c>
      <c r="BU471" s="277"/>
      <c r="BV471" s="277"/>
      <c r="BW471" s="277"/>
      <c r="BX471" s="274" t="s">
        <v>221</v>
      </c>
    </row>
    <row r="472" spans="1:76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5"/>
      <c r="H472" s="138" t="s">
        <v>141</v>
      </c>
      <c r="I472" s="138" t="s">
        <v>142</v>
      </c>
      <c r="J472" s="138" t="s">
        <v>143</v>
      </c>
      <c r="K472" s="138" t="s">
        <v>144</v>
      </c>
      <c r="L472" s="275"/>
      <c r="M472" s="138" t="s">
        <v>145</v>
      </c>
      <c r="N472" s="138" t="s">
        <v>146</v>
      </c>
      <c r="O472" s="138" t="s">
        <v>147</v>
      </c>
      <c r="P472" s="138" t="s">
        <v>148</v>
      </c>
      <c r="Q472" s="275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5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75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7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5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7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5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75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75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75"/>
    </row>
    <row r="473" spans="1:76" ht="18" x14ac:dyDescent="0.25">
      <c r="A473" s="287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</row>
    <row r="474" spans="1:76" ht="18" x14ac:dyDescent="0.25">
      <c r="A474" s="288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0</v>
      </c>
      <c r="BV474" s="135">
        <f>'Нарххо 2024'!BV474</f>
        <v>0</v>
      </c>
      <c r="BW474" s="135">
        <f>'Нарххо 2024'!BW474</f>
        <v>0</v>
      </c>
      <c r="BX474" s="169">
        <f>'Нарххо 2024'!BX474</f>
        <v>5.5</v>
      </c>
    </row>
    <row r="475" spans="1:76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0</v>
      </c>
      <c r="BV475" s="135">
        <f>'Нарххо 2024'!BV475</f>
        <v>0</v>
      </c>
      <c r="BW475" s="135">
        <f>'Нарххо 2024'!BW475</f>
        <v>0</v>
      </c>
      <c r="BX475" s="169">
        <f>'Нарххо 2024'!BX475</f>
        <v>6</v>
      </c>
    </row>
    <row r="476" spans="1:76" ht="18" x14ac:dyDescent="0.25">
      <c r="A476" s="287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</row>
    <row r="477" spans="1:76" ht="18" x14ac:dyDescent="0.25">
      <c r="A477" s="288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0</v>
      </c>
      <c r="BV477" s="135">
        <f>'Нарххо 2024'!BV477</f>
        <v>0</v>
      </c>
      <c r="BW477" s="135">
        <f>'Нарххо 2024'!BW477</f>
        <v>0</v>
      </c>
      <c r="BX477" s="169">
        <f>'Нарххо 2024'!BX477</f>
        <v>2</v>
      </c>
    </row>
    <row r="478" spans="1:76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0</v>
      </c>
      <c r="BV478" s="135">
        <f>'Нарххо 2024'!BV478</f>
        <v>0</v>
      </c>
      <c r="BW478" s="135">
        <f>'Нарххо 2024'!BW478</f>
        <v>0</v>
      </c>
      <c r="BX478" s="169">
        <f>'Нарххо 2024'!BX478</f>
        <v>3.3</v>
      </c>
    </row>
    <row r="479" spans="1:76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0</v>
      </c>
      <c r="BV479" s="135">
        <f>'Нарххо 2024'!BV479</f>
        <v>0</v>
      </c>
      <c r="BW479" s="135">
        <f>'Нарххо 2024'!BW479</f>
        <v>0</v>
      </c>
      <c r="BX479" s="169">
        <f>'Нарххо 2024'!BX479</f>
        <v>22</v>
      </c>
    </row>
    <row r="480" spans="1:76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0</v>
      </c>
      <c r="BV480" s="135">
        <f>'Нарххо 2024'!BV480</f>
        <v>0</v>
      </c>
      <c r="BW480" s="135">
        <f>'Нарххо 2024'!BW480</f>
        <v>0</v>
      </c>
      <c r="BX480" s="169">
        <f>'Нарххо 2024'!BX480</f>
        <v>18</v>
      </c>
    </row>
    <row r="481" spans="1:76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0</v>
      </c>
      <c r="BV481" s="135">
        <f>'Нарххо 2024'!BV481</f>
        <v>0</v>
      </c>
      <c r="BW481" s="135">
        <f>'Нарххо 2024'!BW481</f>
        <v>0</v>
      </c>
      <c r="BX481" s="169">
        <f>'Нарххо 2024'!BX481</f>
        <v>6</v>
      </c>
    </row>
    <row r="482" spans="1:76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0</v>
      </c>
      <c r="BV482" s="135">
        <f>'Нарххо 2024'!BV482</f>
        <v>0</v>
      </c>
      <c r="BW482" s="135">
        <f>'Нарххо 2024'!BW482</f>
        <v>0</v>
      </c>
      <c r="BX482" s="169">
        <f>'Нарххо 2024'!BX482</f>
        <v>16</v>
      </c>
    </row>
    <row r="483" spans="1:76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0</v>
      </c>
      <c r="BV483" s="135">
        <f>'Нарххо 2024'!BV483</f>
        <v>0</v>
      </c>
      <c r="BW483" s="135">
        <f>'Нарххо 2024'!BW483</f>
        <v>0</v>
      </c>
      <c r="BX483" s="169">
        <f>'Нарххо 2024'!BX483</f>
        <v>14</v>
      </c>
    </row>
    <row r="484" spans="1:76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0</v>
      </c>
      <c r="BV484" s="135">
        <f>'Нарххо 2024'!BV484</f>
        <v>0</v>
      </c>
      <c r="BW484" s="135">
        <f>'Нарххо 2024'!BW484</f>
        <v>0</v>
      </c>
      <c r="BX484" s="169">
        <f>'Нарххо 2024'!BX484</f>
        <v>17</v>
      </c>
    </row>
    <row r="485" spans="1:76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0</v>
      </c>
      <c r="BV485" s="135">
        <f>'Нарххо 2024'!BV485</f>
        <v>0</v>
      </c>
      <c r="BW485" s="135">
        <f>'Нарххо 2024'!BW485</f>
        <v>0</v>
      </c>
      <c r="BX485" s="169">
        <f>'Нарххо 2024'!BX485</f>
        <v>95</v>
      </c>
    </row>
    <row r="486" spans="1:76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0</v>
      </c>
      <c r="BV486" s="135">
        <f>'Нарххо 2024'!BV486</f>
        <v>0</v>
      </c>
      <c r="BW486" s="135">
        <f>'Нарххо 2024'!BW486</f>
        <v>0</v>
      </c>
      <c r="BX486" s="169">
        <f>'Нарххо 2024'!BX486</f>
        <v>95</v>
      </c>
    </row>
    <row r="487" spans="1:76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0</v>
      </c>
      <c r="BV487" s="135">
        <f>'Нарххо 2024'!BV487</f>
        <v>0</v>
      </c>
      <c r="BW487" s="135">
        <f>'Нарххо 2024'!BW487</f>
        <v>0</v>
      </c>
      <c r="BX487" s="169">
        <f>'Нарххо 2024'!BX487</f>
        <v>6</v>
      </c>
    </row>
    <row r="488" spans="1:76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0</v>
      </c>
      <c r="BV488" s="135">
        <f>'Нарххо 2024'!BV488</f>
        <v>0</v>
      </c>
      <c r="BW488" s="135">
        <f>'Нарххо 2024'!BW488</f>
        <v>0</v>
      </c>
      <c r="BX488" s="169">
        <f>'Нарххо 2024'!BX488</f>
        <v>11</v>
      </c>
    </row>
    <row r="489" spans="1:76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0</v>
      </c>
      <c r="BV489" s="135">
        <f>'Нарххо 2024'!BV489</f>
        <v>0</v>
      </c>
      <c r="BW489" s="135">
        <f>'Нарххо 2024'!BW489</f>
        <v>0</v>
      </c>
      <c r="BX489" s="169">
        <f>'Нарххо 2024'!BX489</f>
        <v>10</v>
      </c>
    </row>
    <row r="490" spans="1:76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0</v>
      </c>
      <c r="BV490" s="135">
        <f>'Нарххо 2024'!BV490</f>
        <v>0</v>
      </c>
      <c r="BW490" s="135">
        <f>'Нарххо 2024'!BW490</f>
        <v>0</v>
      </c>
      <c r="BX490" s="169">
        <f>'Нарххо 2024'!BX490</f>
        <v>45</v>
      </c>
    </row>
    <row r="491" spans="1:76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0</v>
      </c>
      <c r="BV491" s="135">
        <f>'Нарххо 2024'!BV491</f>
        <v>0</v>
      </c>
      <c r="BW491" s="135">
        <f>'Нарххо 2024'!BW491</f>
        <v>0</v>
      </c>
      <c r="BX491" s="169">
        <f>'Нарххо 2024'!BX491</f>
        <v>48</v>
      </c>
    </row>
    <row r="492" spans="1:76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0</v>
      </c>
      <c r="BV492" s="135">
        <f>'Нарххо 2024'!BV492</f>
        <v>0</v>
      </c>
      <c r="BW492" s="135">
        <f>'Нарххо 2024'!BW492</f>
        <v>0</v>
      </c>
      <c r="BX492" s="169">
        <f>'Нарххо 2024'!BX492</f>
        <v>4.7</v>
      </c>
    </row>
    <row r="493" spans="1:76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0</v>
      </c>
      <c r="BV493" s="135">
        <f>'Нарххо 2024'!BV493</f>
        <v>0</v>
      </c>
      <c r="BW493" s="135">
        <f>'Нарххо 2024'!BW493</f>
        <v>0</v>
      </c>
      <c r="BX493" s="169">
        <f>'Нарххо 2024'!BX493</f>
        <v>4</v>
      </c>
    </row>
    <row r="494" spans="1:76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0</v>
      </c>
      <c r="BV494" s="135">
        <f>'Нарххо 2024'!BV494</f>
        <v>0</v>
      </c>
      <c r="BW494" s="135">
        <f>'Нарххо 2024'!BW494</f>
        <v>0</v>
      </c>
      <c r="BX494" s="169">
        <f>'Нарххо 2024'!BX494</f>
        <v>3.5</v>
      </c>
    </row>
    <row r="495" spans="1:76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0</v>
      </c>
      <c r="BV495" s="135">
        <f>'Нарххо 2024'!BV495</f>
        <v>0</v>
      </c>
      <c r="BW495" s="135">
        <f>'Нарххо 2024'!BW495</f>
        <v>0</v>
      </c>
      <c r="BX495" s="169">
        <f>'Нарххо 2024'!BX495</f>
        <v>17</v>
      </c>
    </row>
    <row r="496" spans="1:76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0</v>
      </c>
      <c r="BV496" s="135">
        <f>'Нарххо 2024'!BV496</f>
        <v>0</v>
      </c>
      <c r="BW496" s="135">
        <f>'Нарххо 2024'!BW496</f>
        <v>0</v>
      </c>
      <c r="BX496" s="169">
        <f>'Нарххо 2024'!BX496</f>
        <v>18</v>
      </c>
    </row>
    <row r="497" spans="1:76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0</v>
      </c>
      <c r="BV497" s="135">
        <f>'Нарххо 2024'!BV497</f>
        <v>0</v>
      </c>
      <c r="BW497" s="135">
        <f>'Нарххо 2024'!BW497</f>
        <v>0</v>
      </c>
      <c r="BX497" s="169">
        <f>'Нарххо 2024'!BX497</f>
        <v>16</v>
      </c>
    </row>
    <row r="498" spans="1:76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0</v>
      </c>
      <c r="BV498" s="135">
        <f>'Нарххо 2024'!BV498</f>
        <v>0</v>
      </c>
      <c r="BW498" s="135">
        <f>'Нарххо 2024'!BW498</f>
        <v>0</v>
      </c>
      <c r="BX498" s="169">
        <f>'Нарххо 2024'!BX498</f>
        <v>3.5</v>
      </c>
    </row>
    <row r="499" spans="1:76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0</v>
      </c>
      <c r="BV499" s="135">
        <f>'Нарххо 2024'!BV499</f>
        <v>0</v>
      </c>
      <c r="BW499" s="135">
        <f>'Нарххо 2024'!BW499</f>
        <v>0</v>
      </c>
      <c r="BX499" s="169">
        <f>'Нарххо 2024'!BX499</f>
        <v>3.5</v>
      </c>
    </row>
    <row r="500" spans="1:76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0</v>
      </c>
      <c r="BV500" s="135">
        <f>'Нарххо 2024'!BV500</f>
        <v>0</v>
      </c>
      <c r="BW500" s="135">
        <f>'Нарххо 2024'!BW500</f>
        <v>0</v>
      </c>
      <c r="BX500" s="169">
        <f>'Нарххо 2024'!BX500</f>
        <v>32</v>
      </c>
    </row>
    <row r="501" spans="1:76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0</v>
      </c>
      <c r="BV501" s="135">
        <f>'Нарххо 2024'!BV501</f>
        <v>0</v>
      </c>
      <c r="BW501" s="135">
        <f>'Нарххо 2024'!BW501</f>
        <v>0</v>
      </c>
      <c r="BX501" s="169">
        <f>'Нарххо 2024'!BX501</f>
        <v>6.9</v>
      </c>
    </row>
    <row r="502" spans="1:76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0</v>
      </c>
      <c r="BV502" s="135">
        <f>'Нарххо 2024'!BV502</f>
        <v>0</v>
      </c>
      <c r="BW502" s="135">
        <f>'Нарххо 2024'!BW502</f>
        <v>0</v>
      </c>
      <c r="BX502" s="169">
        <f>'Нарххо 2024'!BX502</f>
        <v>10.5</v>
      </c>
    </row>
    <row r="503" spans="1:76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0</v>
      </c>
      <c r="BV503" s="135">
        <f>'Нарххо 2024'!BV503</f>
        <v>0</v>
      </c>
      <c r="BW503" s="135">
        <f>'Нарххо 2024'!BW503</f>
        <v>0</v>
      </c>
      <c r="BX503" s="169">
        <f>'Нарххо 2024'!BX503</f>
        <v>11</v>
      </c>
    </row>
    <row r="504" spans="1:76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</row>
    <row r="505" spans="1:76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0</v>
      </c>
      <c r="BV505" s="135">
        <f>'Нарххо 2024'!BV505</f>
        <v>0</v>
      </c>
      <c r="BW505" s="135">
        <f>'Нарххо 2024'!BW505</f>
        <v>0</v>
      </c>
      <c r="BX505" s="169">
        <f>'Нарххо 2024'!BX505</f>
        <v>10.85</v>
      </c>
    </row>
    <row r="506" spans="1:76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0</v>
      </c>
      <c r="BV506" s="135">
        <f>'Нарххо 2024'!BV506</f>
        <v>0</v>
      </c>
      <c r="BW506" s="135">
        <f>'Нарххо 2024'!BW506</f>
        <v>0</v>
      </c>
      <c r="BX506" s="169">
        <f>'Нарххо 2024'!BX506</f>
        <v>10.95</v>
      </c>
    </row>
    <row r="507" spans="1:7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</row>
    <row r="508" spans="1:7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</row>
    <row r="509" spans="1:7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</row>
    <row r="510" spans="1:76" ht="18" x14ac:dyDescent="0.25">
      <c r="A510" s="292" t="s">
        <v>200</v>
      </c>
      <c r="B510" s="292"/>
      <c r="C510" s="292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</row>
    <row r="511" spans="1:76" x14ac:dyDescent="0.3">
      <c r="A511" s="212"/>
      <c r="B511" s="257"/>
      <c r="C511" s="289" t="s">
        <v>208</v>
      </c>
      <c r="D511" s="290"/>
      <c r="E511" s="290"/>
      <c r="F511" s="290"/>
      <c r="G511" s="290"/>
      <c r="H511" s="290"/>
      <c r="I511" s="290"/>
      <c r="J511" s="290"/>
      <c r="K511" s="290"/>
      <c r="L511" s="290"/>
      <c r="M511" s="290"/>
      <c r="N511" s="290"/>
      <c r="O511" s="290"/>
      <c r="P511" s="290"/>
      <c r="Q511" s="290"/>
      <c r="R511" s="290"/>
      <c r="S511" s="290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  <c r="AE511" s="290"/>
      <c r="AF511" s="290"/>
      <c r="AG511" s="290"/>
      <c r="AH511" s="290"/>
      <c r="AI511" s="290"/>
      <c r="AJ511" s="290"/>
      <c r="AK511" s="290"/>
      <c r="AL511" s="290"/>
      <c r="AM511" s="290"/>
      <c r="AN511" s="290"/>
      <c r="AO511" s="290"/>
      <c r="AP511" s="290"/>
      <c r="AQ511" s="290"/>
      <c r="AR511" s="290"/>
      <c r="AS511" s="290"/>
      <c r="AT511" s="290"/>
      <c r="AU511" s="290"/>
      <c r="AV511" s="290"/>
      <c r="AW511" s="290"/>
      <c r="AX511" s="290"/>
      <c r="AY511" s="290"/>
      <c r="AZ511" s="290"/>
      <c r="BA511" s="290"/>
      <c r="BB511" s="290"/>
      <c r="BC511" s="290"/>
      <c r="BD511" s="290"/>
      <c r="BE511" s="290"/>
      <c r="BF511" s="290"/>
      <c r="BG511" s="290"/>
      <c r="BH511" s="290"/>
      <c r="BI511" s="290"/>
      <c r="BJ511" s="290"/>
      <c r="BK511" s="290"/>
      <c r="BL511" s="290"/>
      <c r="BM511" s="290"/>
      <c r="BN511" s="290"/>
      <c r="BO511" s="290"/>
      <c r="BP511" s="290"/>
      <c r="BQ511" s="290"/>
      <c r="BR511" s="290"/>
      <c r="BS511" s="290"/>
      <c r="BT511" s="290"/>
      <c r="BU511" s="290"/>
      <c r="BV511" s="290"/>
      <c r="BW511" s="290"/>
      <c r="BX511" s="291"/>
    </row>
    <row r="512" spans="1:76" ht="18.75" customHeight="1" x14ac:dyDescent="0.3">
      <c r="A512" s="218"/>
      <c r="B512" s="198"/>
      <c r="C512" s="279" t="s">
        <v>139</v>
      </c>
      <c r="D512" s="280"/>
      <c r="E512" s="280"/>
      <c r="F512" s="281"/>
      <c r="G512" s="274" t="s">
        <v>221</v>
      </c>
      <c r="H512" s="276" t="s">
        <v>139</v>
      </c>
      <c r="I512" s="277"/>
      <c r="J512" s="277"/>
      <c r="K512" s="278"/>
      <c r="L512" s="274" t="s">
        <v>221</v>
      </c>
      <c r="M512" s="276" t="s">
        <v>139</v>
      </c>
      <c r="N512" s="277"/>
      <c r="O512" s="277"/>
      <c r="P512" s="278"/>
      <c r="Q512" s="274" t="s">
        <v>221</v>
      </c>
      <c r="R512" s="276" t="s">
        <v>139</v>
      </c>
      <c r="S512" s="277"/>
      <c r="T512" s="277"/>
      <c r="U512" s="277"/>
      <c r="V512" s="278"/>
      <c r="W512" s="274" t="s">
        <v>221</v>
      </c>
      <c r="X512" s="276" t="s">
        <v>139</v>
      </c>
      <c r="Y512" s="277"/>
      <c r="Z512" s="277"/>
      <c r="AA512" s="278"/>
      <c r="AB512" s="274" t="s">
        <v>221</v>
      </c>
      <c r="AC512" s="276" t="s">
        <v>139</v>
      </c>
      <c r="AD512" s="277"/>
      <c r="AE512" s="277"/>
      <c r="AF512" s="278"/>
      <c r="AG512" s="274" t="s">
        <v>221</v>
      </c>
      <c r="AH512" s="276" t="s">
        <v>139</v>
      </c>
      <c r="AI512" s="277"/>
      <c r="AJ512" s="277"/>
      <c r="AK512" s="277"/>
      <c r="AL512" s="278"/>
      <c r="AM512" s="274" t="s">
        <v>221</v>
      </c>
      <c r="AN512" s="276" t="s">
        <v>139</v>
      </c>
      <c r="AO512" s="277"/>
      <c r="AP512" s="277"/>
      <c r="AQ512" s="278"/>
      <c r="AR512" s="274" t="s">
        <v>221</v>
      </c>
      <c r="AS512" s="276" t="s">
        <v>139</v>
      </c>
      <c r="AT512" s="277"/>
      <c r="AU512" s="277"/>
      <c r="AV512" s="277"/>
      <c r="AW512" s="256"/>
      <c r="AX512" s="274" t="s">
        <v>221</v>
      </c>
      <c r="AY512" s="276" t="s">
        <v>139</v>
      </c>
      <c r="AZ512" s="277"/>
      <c r="BA512" s="277"/>
      <c r="BB512" s="278"/>
      <c r="BC512" s="274" t="s">
        <v>221</v>
      </c>
      <c r="BD512" s="276" t="s">
        <v>139</v>
      </c>
      <c r="BE512" s="277"/>
      <c r="BF512" s="277"/>
      <c r="BG512" s="278"/>
      <c r="BH512" s="274" t="s">
        <v>221</v>
      </c>
      <c r="BI512" s="276" t="s">
        <v>139</v>
      </c>
      <c r="BJ512" s="277"/>
      <c r="BK512" s="277"/>
      <c r="BL512" s="277"/>
      <c r="BM512" s="278"/>
      <c r="BN512" s="274" t="s">
        <v>221</v>
      </c>
      <c r="BO512" s="276" t="s">
        <v>316</v>
      </c>
      <c r="BP512" s="277"/>
      <c r="BQ512" s="277"/>
      <c r="BR512" s="277"/>
      <c r="BS512" s="274" t="s">
        <v>221</v>
      </c>
      <c r="BT512" s="276" t="s">
        <v>316</v>
      </c>
      <c r="BU512" s="277"/>
      <c r="BV512" s="277"/>
      <c r="BW512" s="277"/>
      <c r="BX512" s="274" t="s">
        <v>221</v>
      </c>
    </row>
    <row r="513" spans="1:76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5"/>
      <c r="H513" s="138" t="s">
        <v>141</v>
      </c>
      <c r="I513" s="138" t="s">
        <v>142</v>
      </c>
      <c r="J513" s="138" t="s">
        <v>143</v>
      </c>
      <c r="K513" s="138" t="s">
        <v>144</v>
      </c>
      <c r="L513" s="275"/>
      <c r="M513" s="138" t="s">
        <v>145</v>
      </c>
      <c r="N513" s="138" t="s">
        <v>146</v>
      </c>
      <c r="O513" s="138" t="s">
        <v>147</v>
      </c>
      <c r="P513" s="138" t="s">
        <v>148</v>
      </c>
      <c r="Q513" s="275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5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75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7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5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7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5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75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75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75"/>
    </row>
    <row r="514" spans="1:76" ht="18" x14ac:dyDescent="0.25">
      <c r="A514" s="287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</row>
    <row r="515" spans="1:76" ht="18" x14ac:dyDescent="0.25">
      <c r="A515" s="288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0</v>
      </c>
      <c r="BV515" s="135">
        <f>'Нарххо 2024'!BV515</f>
        <v>0</v>
      </c>
      <c r="BW515" s="135">
        <f>'Нарххо 2024'!BW515</f>
        <v>0</v>
      </c>
      <c r="BX515" s="169">
        <f>'Нарххо 2024'!BX515</f>
        <v>5.6</v>
      </c>
    </row>
    <row r="516" spans="1:76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0</v>
      </c>
      <c r="BV516" s="135">
        <f>'Нарххо 2024'!BV516</f>
        <v>0</v>
      </c>
      <c r="BW516" s="135">
        <f>'Нарххо 2024'!BW516</f>
        <v>0</v>
      </c>
      <c r="BX516" s="169">
        <f>'Нарххо 2024'!BX516</f>
        <v>5.5</v>
      </c>
    </row>
    <row r="517" spans="1:76" ht="18" x14ac:dyDescent="0.25">
      <c r="A517" s="287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</row>
    <row r="518" spans="1:76" ht="18" x14ac:dyDescent="0.25">
      <c r="A518" s="288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0</v>
      </c>
      <c r="BV518" s="135">
        <f>'Нарххо 2024'!BV518</f>
        <v>0</v>
      </c>
      <c r="BW518" s="135">
        <f>'Нарххо 2024'!BW518</f>
        <v>0</v>
      </c>
      <c r="BX518" s="169">
        <f>'Нарххо 2024'!BX518</f>
        <v>2.5</v>
      </c>
    </row>
    <row r="519" spans="1:76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0</v>
      </c>
      <c r="BV519" s="135">
        <f>'Нарххо 2024'!BV519</f>
        <v>0</v>
      </c>
      <c r="BW519" s="135">
        <f>'Нарххо 2024'!BW519</f>
        <v>0</v>
      </c>
      <c r="BX519" s="169">
        <f>'Нарххо 2024'!BX519</f>
        <v>3.5</v>
      </c>
    </row>
    <row r="520" spans="1:76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0</v>
      </c>
      <c r="BV520" s="135">
        <f>'Нарххо 2024'!BV520</f>
        <v>0</v>
      </c>
      <c r="BW520" s="135">
        <f>'Нарххо 2024'!BW520</f>
        <v>0</v>
      </c>
      <c r="BX520" s="169">
        <f>'Нарххо 2024'!BX520</f>
        <v>20</v>
      </c>
    </row>
    <row r="521" spans="1:76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0</v>
      </c>
      <c r="BV521" s="135">
        <f>'Нарххо 2024'!BV521</f>
        <v>0</v>
      </c>
      <c r="BW521" s="135">
        <f>'Нарххо 2024'!BW521</f>
        <v>0</v>
      </c>
      <c r="BX521" s="169">
        <f>'Нарххо 2024'!BX521</f>
        <v>16</v>
      </c>
    </row>
    <row r="522" spans="1:76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0</v>
      </c>
      <c r="BV522" s="135">
        <f>'Нарххо 2024'!BV522</f>
        <v>0</v>
      </c>
      <c r="BW522" s="135">
        <f>'Нарххо 2024'!BW522</f>
        <v>0</v>
      </c>
      <c r="BX522" s="169">
        <f>'Нарххо 2024'!BX522</f>
        <v>9</v>
      </c>
    </row>
    <row r="523" spans="1:76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0</v>
      </c>
      <c r="BV523" s="135">
        <f>'Нарххо 2024'!BV523</f>
        <v>0</v>
      </c>
      <c r="BW523" s="135">
        <f>'Нарххо 2024'!BW523</f>
        <v>0</v>
      </c>
      <c r="BX523" s="169">
        <f>'Нарххо 2024'!BX523</f>
        <v>13</v>
      </c>
    </row>
    <row r="524" spans="1:76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0</v>
      </c>
      <c r="BV524" s="135">
        <f>'Нарххо 2024'!BV524</f>
        <v>0</v>
      </c>
      <c r="BW524" s="135">
        <f>'Нарххо 2024'!BW524</f>
        <v>0</v>
      </c>
      <c r="BX524" s="169">
        <f>'Нарххо 2024'!BX524</f>
        <v>17</v>
      </c>
    </row>
    <row r="525" spans="1:76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0</v>
      </c>
      <c r="BV525" s="135">
        <f>'Нарххо 2024'!BV525</f>
        <v>0</v>
      </c>
      <c r="BW525" s="135">
        <f>'Нарххо 2024'!BW525</f>
        <v>0</v>
      </c>
      <c r="BX525" s="169">
        <f>'Нарххо 2024'!BX525</f>
        <v>18</v>
      </c>
    </row>
    <row r="526" spans="1:76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0</v>
      </c>
      <c r="BV526" s="135">
        <f>'Нарххо 2024'!BV526</f>
        <v>0</v>
      </c>
      <c r="BW526" s="135">
        <f>'Нарххо 2024'!BW526</f>
        <v>0</v>
      </c>
      <c r="BX526" s="169">
        <f>'Нарххо 2024'!BX526</f>
        <v>85</v>
      </c>
    </row>
    <row r="527" spans="1:76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0</v>
      </c>
      <c r="BV527" s="135">
        <f>'Нарххо 2024'!BV527</f>
        <v>0</v>
      </c>
      <c r="BW527" s="135">
        <f>'Нарххо 2024'!BW527</f>
        <v>0</v>
      </c>
      <c r="BX527" s="169">
        <f>'Нарххо 2024'!BX527</f>
        <v>90</v>
      </c>
    </row>
    <row r="528" spans="1:76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0</v>
      </c>
      <c r="BV528" s="135">
        <f>'Нарххо 2024'!BV528</f>
        <v>0</v>
      </c>
      <c r="BW528" s="135">
        <f>'Нарххо 2024'!BW528</f>
        <v>0</v>
      </c>
      <c r="BX528" s="169">
        <f>'Нарххо 2024'!BX528</f>
        <v>6.5</v>
      </c>
    </row>
    <row r="529" spans="1:76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0</v>
      </c>
      <c r="BV529" s="135">
        <f>'Нарххо 2024'!BV529</f>
        <v>0</v>
      </c>
      <c r="BW529" s="135">
        <f>'Нарххо 2024'!BW529</f>
        <v>0</v>
      </c>
      <c r="BX529" s="169">
        <f>'Нарххо 2024'!BX529</f>
        <v>12</v>
      </c>
    </row>
    <row r="530" spans="1:76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0</v>
      </c>
      <c r="BV530" s="135">
        <f>'Нарххо 2024'!BV530</f>
        <v>0</v>
      </c>
      <c r="BW530" s="135">
        <f>'Нарххо 2024'!BW530</f>
        <v>0</v>
      </c>
      <c r="BX530" s="169">
        <f>'Нарххо 2024'!BX530</f>
        <v>10.5</v>
      </c>
    </row>
    <row r="531" spans="1:76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0</v>
      </c>
      <c r="BV531" s="135">
        <f>'Нарххо 2024'!BV531</f>
        <v>0</v>
      </c>
      <c r="BW531" s="135">
        <f>'Нарххо 2024'!BW531</f>
        <v>0</v>
      </c>
      <c r="BX531" s="169">
        <f>'Нарххо 2024'!BX531</f>
        <v>42</v>
      </c>
    </row>
    <row r="532" spans="1:76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0</v>
      </c>
      <c r="BV532" s="135">
        <f>'Нарххо 2024'!BV532</f>
        <v>0</v>
      </c>
      <c r="BW532" s="135">
        <f>'Нарххо 2024'!BW532</f>
        <v>0</v>
      </c>
      <c r="BX532" s="169">
        <f>'Нарххо 2024'!BX532</f>
        <v>42</v>
      </c>
    </row>
    <row r="533" spans="1:76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0</v>
      </c>
      <c r="BV533" s="135">
        <f>'Нарххо 2024'!BV533</f>
        <v>0</v>
      </c>
      <c r="BW533" s="135">
        <f>'Нарххо 2024'!BW533</f>
        <v>0</v>
      </c>
      <c r="BX533" s="169">
        <f>'Нарххо 2024'!BX533</f>
        <v>5</v>
      </c>
    </row>
    <row r="534" spans="1:76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0</v>
      </c>
      <c r="BV534" s="135">
        <f>'Нарххо 2024'!BV534</f>
        <v>0</v>
      </c>
      <c r="BW534" s="135">
        <f>'Нарххо 2024'!BW534</f>
        <v>0</v>
      </c>
      <c r="BX534" s="169">
        <f>'Нарххо 2024'!BX534</f>
        <v>4.5999999999999996</v>
      </c>
    </row>
    <row r="535" spans="1:76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0</v>
      </c>
      <c r="BV535" s="135">
        <f>'Нарххо 2024'!BV535</f>
        <v>0</v>
      </c>
      <c r="BW535" s="135">
        <f>'Нарххо 2024'!BW535</f>
        <v>0</v>
      </c>
      <c r="BX535" s="169">
        <f>'Нарххо 2024'!BX535</f>
        <v>3.5</v>
      </c>
    </row>
    <row r="536" spans="1:76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0</v>
      </c>
      <c r="BV536" s="135">
        <f>'Нарххо 2024'!BV536</f>
        <v>0</v>
      </c>
      <c r="BW536" s="135">
        <f>'Нарххо 2024'!BW536</f>
        <v>0</v>
      </c>
      <c r="BX536" s="169">
        <f>'Нарххо 2024'!BX536</f>
        <v>18</v>
      </c>
    </row>
    <row r="537" spans="1:76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0</v>
      </c>
      <c r="BV537" s="135">
        <f>'Нарххо 2024'!BV537</f>
        <v>0</v>
      </c>
      <c r="BW537" s="135">
        <f>'Нарххо 2024'!BW537</f>
        <v>0</v>
      </c>
      <c r="BX537" s="169">
        <f>'Нарххо 2024'!BX537</f>
        <v>19</v>
      </c>
    </row>
    <row r="538" spans="1:76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0</v>
      </c>
      <c r="BV538" s="135">
        <f>'Нарххо 2024'!BV538</f>
        <v>0</v>
      </c>
      <c r="BW538" s="135">
        <f>'Нарххо 2024'!BW538</f>
        <v>0</v>
      </c>
      <c r="BX538" s="169">
        <f>'Нарххо 2024'!BX538</f>
        <v>19</v>
      </c>
    </row>
    <row r="539" spans="1:76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0</v>
      </c>
      <c r="BV539" s="135">
        <f>'Нарххо 2024'!BV539</f>
        <v>0</v>
      </c>
      <c r="BW539" s="135">
        <f>'Нарххо 2024'!BW539</f>
        <v>0</v>
      </c>
      <c r="BX539" s="169">
        <f>'Нарххо 2024'!BX539</f>
        <v>3</v>
      </c>
    </row>
    <row r="540" spans="1:76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0</v>
      </c>
      <c r="BV540" s="135">
        <f>'Нарххо 2024'!BV540</f>
        <v>0</v>
      </c>
      <c r="BW540" s="135">
        <f>'Нарххо 2024'!BW540</f>
        <v>0</v>
      </c>
      <c r="BX540" s="169">
        <f>'Нарххо 2024'!BX540</f>
        <v>2.5</v>
      </c>
    </row>
    <row r="541" spans="1:76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0</v>
      </c>
      <c r="BV541" s="135">
        <f>'Нарххо 2024'!BV541</f>
        <v>0</v>
      </c>
      <c r="BW541" s="135">
        <f>'Нарххо 2024'!BW541</f>
        <v>0</v>
      </c>
      <c r="BX541" s="169">
        <f>'Нарххо 2024'!BX541</f>
        <v>40</v>
      </c>
    </row>
    <row r="542" spans="1:76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0</v>
      </c>
      <c r="BV542" s="135">
        <f>'Нарххо 2024'!BV542</f>
        <v>0</v>
      </c>
      <c r="BW542" s="135">
        <f>'Нарххо 2024'!BW542</f>
        <v>0</v>
      </c>
      <c r="BX542" s="169">
        <f>'Нарххо 2024'!BX542</f>
        <v>6.8</v>
      </c>
    </row>
    <row r="543" spans="1:76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0</v>
      </c>
      <c r="BV543" s="135">
        <f>'Нарххо 2024'!BV543</f>
        <v>0</v>
      </c>
      <c r="BW543" s="135">
        <f>'Нарххо 2024'!BW543</f>
        <v>0</v>
      </c>
      <c r="BX543" s="169">
        <f>'Нарххо 2024'!BX543</f>
        <v>10.3</v>
      </c>
    </row>
    <row r="544" spans="1:76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0</v>
      </c>
      <c r="BV544" s="135">
        <f>'Нарххо 2024'!BV544</f>
        <v>0</v>
      </c>
      <c r="BW544" s="135">
        <f>'Нарххо 2024'!BW544</f>
        <v>0</v>
      </c>
      <c r="BX544" s="169">
        <f>'Нарххо 2024'!BX544</f>
        <v>10.8</v>
      </c>
    </row>
    <row r="545" spans="1:76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</row>
    <row r="546" spans="1:76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0</v>
      </c>
      <c r="BV546" s="135">
        <f>'Нарххо 2024'!BV546</f>
        <v>0</v>
      </c>
      <c r="BW546" s="135">
        <f>'Нарххо 2024'!BW546</f>
        <v>0</v>
      </c>
      <c r="BX546" s="169">
        <f>'Нарххо 2024'!BX546</f>
        <v>10.85</v>
      </c>
    </row>
    <row r="547" spans="1:76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0</v>
      </c>
      <c r="BV547" s="135">
        <f>'Нарххо 2024'!BV547</f>
        <v>0</v>
      </c>
      <c r="BW547" s="135">
        <f>'Нарххо 2024'!BW547</f>
        <v>0</v>
      </c>
      <c r="BX547" s="169">
        <f>'Нарххо 2024'!BX547</f>
        <v>10.95</v>
      </c>
    </row>
    <row r="548" spans="1:7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</row>
    <row r="549" spans="1:7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</row>
    <row r="550" spans="1:7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</row>
    <row r="551" spans="1:76" ht="18" x14ac:dyDescent="0.25">
      <c r="A551" s="292" t="s">
        <v>200</v>
      </c>
      <c r="B551" s="292"/>
      <c r="C551" s="292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</row>
    <row r="552" spans="1:76" x14ac:dyDescent="0.3">
      <c r="A552" s="212"/>
      <c r="B552" s="257"/>
      <c r="C552" s="289" t="s">
        <v>209</v>
      </c>
      <c r="D552" s="290"/>
      <c r="E552" s="290"/>
      <c r="F552" s="290"/>
      <c r="G552" s="290"/>
      <c r="H552" s="290"/>
      <c r="I552" s="290"/>
      <c r="J552" s="290"/>
      <c r="K552" s="290"/>
      <c r="L552" s="290"/>
      <c r="M552" s="290"/>
      <c r="N552" s="290"/>
      <c r="O552" s="290"/>
      <c r="P552" s="290"/>
      <c r="Q552" s="290"/>
      <c r="R552" s="290"/>
      <c r="S552" s="290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  <c r="AE552" s="290"/>
      <c r="AF552" s="290"/>
      <c r="AG552" s="290"/>
      <c r="AH552" s="290"/>
      <c r="AI552" s="290"/>
      <c r="AJ552" s="290"/>
      <c r="AK552" s="290"/>
      <c r="AL552" s="290"/>
      <c r="AM552" s="290"/>
      <c r="AN552" s="290"/>
      <c r="AO552" s="290"/>
      <c r="AP552" s="290"/>
      <c r="AQ552" s="290"/>
      <c r="AR552" s="290"/>
      <c r="AS552" s="290"/>
      <c r="AT552" s="290"/>
      <c r="AU552" s="290"/>
      <c r="AV552" s="290"/>
      <c r="AW552" s="290"/>
      <c r="AX552" s="290"/>
      <c r="AY552" s="290"/>
      <c r="AZ552" s="290"/>
      <c r="BA552" s="290"/>
      <c r="BB552" s="290"/>
      <c r="BC552" s="290"/>
      <c r="BD552" s="290"/>
      <c r="BE552" s="290"/>
      <c r="BF552" s="290"/>
      <c r="BG552" s="290"/>
      <c r="BH552" s="290"/>
      <c r="BI552" s="290"/>
      <c r="BJ552" s="290"/>
      <c r="BK552" s="290"/>
      <c r="BL552" s="290"/>
      <c r="BM552" s="290"/>
      <c r="BN552" s="290"/>
      <c r="BO552" s="290"/>
      <c r="BP552" s="290"/>
      <c r="BQ552" s="290"/>
      <c r="BR552" s="290"/>
      <c r="BS552" s="290"/>
      <c r="BT552" s="290"/>
      <c r="BU552" s="290"/>
      <c r="BV552" s="290"/>
      <c r="BW552" s="290"/>
      <c r="BX552" s="291"/>
    </row>
    <row r="553" spans="1:76" ht="18.75" customHeight="1" x14ac:dyDescent="0.3">
      <c r="A553" s="218"/>
      <c r="B553" s="198"/>
      <c r="C553" s="279" t="s">
        <v>139</v>
      </c>
      <c r="D553" s="280"/>
      <c r="E553" s="280"/>
      <c r="F553" s="281"/>
      <c r="G553" s="274" t="s">
        <v>221</v>
      </c>
      <c r="H553" s="276" t="s">
        <v>139</v>
      </c>
      <c r="I553" s="277"/>
      <c r="J553" s="277"/>
      <c r="K553" s="278"/>
      <c r="L553" s="274" t="s">
        <v>221</v>
      </c>
      <c r="M553" s="276" t="s">
        <v>139</v>
      </c>
      <c r="N553" s="277"/>
      <c r="O553" s="277"/>
      <c r="P553" s="278"/>
      <c r="Q553" s="274" t="s">
        <v>221</v>
      </c>
      <c r="R553" s="276" t="s">
        <v>139</v>
      </c>
      <c r="S553" s="277"/>
      <c r="T553" s="277"/>
      <c r="U553" s="277"/>
      <c r="V553" s="278"/>
      <c r="W553" s="274" t="s">
        <v>221</v>
      </c>
      <c r="X553" s="276" t="s">
        <v>139</v>
      </c>
      <c r="Y553" s="277"/>
      <c r="Z553" s="277"/>
      <c r="AA553" s="278"/>
      <c r="AB553" s="274" t="s">
        <v>221</v>
      </c>
      <c r="AC553" s="276" t="s">
        <v>139</v>
      </c>
      <c r="AD553" s="277"/>
      <c r="AE553" s="277"/>
      <c r="AF553" s="278"/>
      <c r="AG553" s="274" t="s">
        <v>221</v>
      </c>
      <c r="AH553" s="276" t="s">
        <v>139</v>
      </c>
      <c r="AI553" s="277"/>
      <c r="AJ553" s="277"/>
      <c r="AK553" s="277"/>
      <c r="AL553" s="278"/>
      <c r="AM553" s="274" t="s">
        <v>221</v>
      </c>
      <c r="AN553" s="276" t="s">
        <v>139</v>
      </c>
      <c r="AO553" s="277"/>
      <c r="AP553" s="277"/>
      <c r="AQ553" s="278"/>
      <c r="AR553" s="274" t="s">
        <v>221</v>
      </c>
      <c r="AS553" s="276" t="s">
        <v>139</v>
      </c>
      <c r="AT553" s="277"/>
      <c r="AU553" s="277"/>
      <c r="AV553" s="277"/>
      <c r="AW553" s="256"/>
      <c r="AX553" s="274" t="s">
        <v>221</v>
      </c>
      <c r="AY553" s="276" t="s">
        <v>139</v>
      </c>
      <c r="AZ553" s="277"/>
      <c r="BA553" s="277"/>
      <c r="BB553" s="278"/>
      <c r="BC553" s="274" t="s">
        <v>221</v>
      </c>
      <c r="BD553" s="276" t="s">
        <v>139</v>
      </c>
      <c r="BE553" s="277"/>
      <c r="BF553" s="277"/>
      <c r="BG553" s="278"/>
      <c r="BH553" s="274" t="s">
        <v>221</v>
      </c>
      <c r="BI553" s="276" t="s">
        <v>139</v>
      </c>
      <c r="BJ553" s="277"/>
      <c r="BK553" s="277"/>
      <c r="BL553" s="277"/>
      <c r="BM553" s="278"/>
      <c r="BN553" s="274" t="s">
        <v>221</v>
      </c>
      <c r="BO553" s="276" t="s">
        <v>316</v>
      </c>
      <c r="BP553" s="277"/>
      <c r="BQ553" s="277"/>
      <c r="BR553" s="277"/>
      <c r="BS553" s="274" t="s">
        <v>221</v>
      </c>
      <c r="BT553" s="276" t="s">
        <v>316</v>
      </c>
      <c r="BU553" s="277"/>
      <c r="BV553" s="277"/>
      <c r="BW553" s="277"/>
      <c r="BX553" s="274" t="s">
        <v>221</v>
      </c>
    </row>
    <row r="554" spans="1:76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5"/>
      <c r="H554" s="138" t="s">
        <v>141</v>
      </c>
      <c r="I554" s="138" t="s">
        <v>142</v>
      </c>
      <c r="J554" s="138" t="s">
        <v>143</v>
      </c>
      <c r="K554" s="138" t="s">
        <v>144</v>
      </c>
      <c r="L554" s="275"/>
      <c r="M554" s="138" t="s">
        <v>145</v>
      </c>
      <c r="N554" s="138" t="s">
        <v>146</v>
      </c>
      <c r="O554" s="138" t="s">
        <v>147</v>
      </c>
      <c r="P554" s="138" t="s">
        <v>148</v>
      </c>
      <c r="Q554" s="275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5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75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7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5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7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5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75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75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75"/>
    </row>
    <row r="555" spans="1:76" ht="18" x14ac:dyDescent="0.25">
      <c r="A555" s="287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</row>
    <row r="556" spans="1:76" ht="18" x14ac:dyDescent="0.25">
      <c r="A556" s="288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0</v>
      </c>
      <c r="BV556" s="135">
        <f>'Нарххо 2024'!BV556</f>
        <v>0</v>
      </c>
      <c r="BW556" s="135">
        <f>'Нарххо 2024'!BW556</f>
        <v>0</v>
      </c>
      <c r="BX556" s="169">
        <f>'Нарххо 2024'!BX556</f>
        <v>6</v>
      </c>
    </row>
    <row r="557" spans="1:76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0</v>
      </c>
      <c r="BV557" s="135">
        <f>'Нарххо 2024'!BV557</f>
        <v>0</v>
      </c>
      <c r="BW557" s="135">
        <f>'Нарххо 2024'!BW557</f>
        <v>0</v>
      </c>
      <c r="BX557" s="169">
        <f>'Нарххо 2024'!BX557</f>
        <v>5</v>
      </c>
    </row>
    <row r="558" spans="1:76" ht="18" x14ac:dyDescent="0.25">
      <c r="A558" s="287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</row>
    <row r="559" spans="1:76" ht="18" x14ac:dyDescent="0.25">
      <c r="A559" s="288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0</v>
      </c>
      <c r="BV559" s="135">
        <f>'Нарххо 2024'!BV559</f>
        <v>0</v>
      </c>
      <c r="BW559" s="135">
        <f>'Нарххо 2024'!BW559</f>
        <v>0</v>
      </c>
      <c r="BX559" s="169">
        <f>'Нарххо 2024'!BX559</f>
        <v>2.5</v>
      </c>
    </row>
    <row r="560" spans="1:76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0</v>
      </c>
      <c r="BV560" s="135">
        <f>'Нарххо 2024'!BV560</f>
        <v>0</v>
      </c>
      <c r="BW560" s="135">
        <f>'Нарххо 2024'!BW560</f>
        <v>0</v>
      </c>
      <c r="BX560" s="169">
        <f>'Нарххо 2024'!BX560</f>
        <v>3.3</v>
      </c>
    </row>
    <row r="561" spans="1:76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0</v>
      </c>
      <c r="BV561" s="135">
        <f>'Нарххо 2024'!BV561</f>
        <v>0</v>
      </c>
      <c r="BW561" s="135">
        <f>'Нарххо 2024'!BW561</f>
        <v>0</v>
      </c>
      <c r="BX561" s="169">
        <f>'Нарххо 2024'!BX561</f>
        <v>20</v>
      </c>
    </row>
    <row r="562" spans="1:76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0</v>
      </c>
      <c r="BV562" s="135">
        <f>'Нарххо 2024'!BV562</f>
        <v>0</v>
      </c>
      <c r="BW562" s="135">
        <f>'Нарххо 2024'!BW562</f>
        <v>0</v>
      </c>
      <c r="BX562" s="169">
        <f>'Нарххо 2024'!BX562</f>
        <v>17</v>
      </c>
    </row>
    <row r="563" spans="1:76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0</v>
      </c>
      <c r="BV563" s="135">
        <f>'Нарххо 2024'!BV563</f>
        <v>0</v>
      </c>
      <c r="BW563" s="135">
        <f>'Нарххо 2024'!BW563</f>
        <v>0</v>
      </c>
      <c r="BX563" s="169">
        <f>'Нарххо 2024'!BX563</f>
        <v>6</v>
      </c>
    </row>
    <row r="564" spans="1:76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0</v>
      </c>
      <c r="BV564" s="135">
        <f>'Нарххо 2024'!BV564</f>
        <v>0</v>
      </c>
      <c r="BW564" s="135">
        <f>'Нарххо 2024'!BW564</f>
        <v>0</v>
      </c>
      <c r="BX564" s="169">
        <f>'Нарххо 2024'!BX564</f>
        <v>14</v>
      </c>
    </row>
    <row r="565" spans="1:76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0</v>
      </c>
      <c r="BV565" s="135">
        <f>'Нарххо 2024'!BV565</f>
        <v>0</v>
      </c>
      <c r="BW565" s="135">
        <f>'Нарххо 2024'!BW565</f>
        <v>0</v>
      </c>
      <c r="BX565" s="169">
        <f>'Нарххо 2024'!BX565</f>
        <v>16.2</v>
      </c>
    </row>
    <row r="566" spans="1:76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0</v>
      </c>
      <c r="BV566" s="135">
        <f>'Нарххо 2024'!BV566</f>
        <v>0</v>
      </c>
      <c r="BW566" s="135">
        <f>'Нарххо 2024'!BW566</f>
        <v>0</v>
      </c>
      <c r="BX566" s="169">
        <f>'Нарххо 2024'!BX566</f>
        <v>17</v>
      </c>
    </row>
    <row r="567" spans="1:76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0</v>
      </c>
      <c r="BV567" s="135">
        <f>'Нарххо 2024'!BV567</f>
        <v>0</v>
      </c>
      <c r="BW567" s="135">
        <f>'Нарххо 2024'!BW567</f>
        <v>0</v>
      </c>
      <c r="BX567" s="169">
        <f>'Нарххо 2024'!BX567</f>
        <v>88</v>
      </c>
    </row>
    <row r="568" spans="1:76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0</v>
      </c>
      <c r="BV568" s="135">
        <f>'Нарххо 2024'!BV568</f>
        <v>0</v>
      </c>
      <c r="BW568" s="135">
        <f>'Нарххо 2024'!BW568</f>
        <v>0</v>
      </c>
      <c r="BX568" s="169">
        <f>'Нарххо 2024'!BX568</f>
        <v>90</v>
      </c>
    </row>
    <row r="569" spans="1:76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0</v>
      </c>
      <c r="BV569" s="135">
        <f>'Нарххо 2024'!BV569</f>
        <v>0</v>
      </c>
      <c r="BW569" s="135">
        <f>'Нарххо 2024'!BW569</f>
        <v>0</v>
      </c>
      <c r="BX569" s="169">
        <f>'Нарххо 2024'!BX569</f>
        <v>7</v>
      </c>
    </row>
    <row r="570" spans="1:76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0</v>
      </c>
      <c r="BV570" s="135">
        <f>'Нарххо 2024'!BV570</f>
        <v>0</v>
      </c>
      <c r="BW570" s="135">
        <f>'Нарххо 2024'!BW570</f>
        <v>0</v>
      </c>
      <c r="BX570" s="169">
        <f>'Нарххо 2024'!BX570</f>
        <v>13</v>
      </c>
    </row>
    <row r="571" spans="1:76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0</v>
      </c>
      <c r="BV571" s="135">
        <f>'Нарххо 2024'!BV571</f>
        <v>0</v>
      </c>
      <c r="BW571" s="135">
        <f>'Нарххо 2024'!BW571</f>
        <v>0</v>
      </c>
      <c r="BX571" s="169">
        <f>'Нарххо 2024'!BX571</f>
        <v>10.5</v>
      </c>
    </row>
    <row r="572" spans="1:76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0</v>
      </c>
      <c r="BV572" s="135">
        <f>'Нарххо 2024'!BV572</f>
        <v>0</v>
      </c>
      <c r="BW572" s="135">
        <f>'Нарххо 2024'!BW572</f>
        <v>0</v>
      </c>
      <c r="BX572" s="169">
        <f>'Нарххо 2024'!BX572</f>
        <v>50</v>
      </c>
    </row>
    <row r="573" spans="1:76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0</v>
      </c>
      <c r="BV573" s="135">
        <f>'Нарххо 2024'!BV573</f>
        <v>0</v>
      </c>
      <c r="BW573" s="135">
        <f>'Нарххо 2024'!BW573</f>
        <v>0</v>
      </c>
      <c r="BX573" s="169">
        <f>'Нарххо 2024'!BX573</f>
        <v>50</v>
      </c>
    </row>
    <row r="574" spans="1:76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0</v>
      </c>
      <c r="BV574" s="135">
        <f>'Нарххо 2024'!BV574</f>
        <v>0</v>
      </c>
      <c r="BW574" s="135">
        <f>'Нарххо 2024'!BW574</f>
        <v>0</v>
      </c>
      <c r="BX574" s="169">
        <f>'Нарххо 2024'!BX574</f>
        <v>5</v>
      </c>
    </row>
    <row r="575" spans="1:76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0</v>
      </c>
      <c r="BV575" s="135">
        <f>'Нарххо 2024'!BV575</f>
        <v>0</v>
      </c>
      <c r="BW575" s="135">
        <f>'Нарххо 2024'!BW575</f>
        <v>0</v>
      </c>
      <c r="BX575" s="169">
        <f>'Нарххо 2024'!BX575</f>
        <v>4.3</v>
      </c>
    </row>
    <row r="576" spans="1:76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0</v>
      </c>
      <c r="BV576" s="135">
        <f>'Нарххо 2024'!BV576</f>
        <v>0</v>
      </c>
      <c r="BW576" s="135">
        <f>'Нарххо 2024'!BW576</f>
        <v>0</v>
      </c>
      <c r="BX576" s="169">
        <f>'Нарххо 2024'!BX576</f>
        <v>3.5</v>
      </c>
    </row>
    <row r="577" spans="1:76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0</v>
      </c>
      <c r="BV577" s="135">
        <f>'Нарххо 2024'!BV577</f>
        <v>0</v>
      </c>
      <c r="BW577" s="135">
        <f>'Нарххо 2024'!BW577</f>
        <v>0</v>
      </c>
      <c r="BX577" s="169">
        <f>'Нарххо 2024'!BX577</f>
        <v>18</v>
      </c>
    </row>
    <row r="578" spans="1:76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0</v>
      </c>
      <c r="BV578" s="135">
        <f>'Нарххо 2024'!BV578</f>
        <v>0</v>
      </c>
      <c r="BW578" s="135">
        <f>'Нарххо 2024'!BW578</f>
        <v>0</v>
      </c>
      <c r="BX578" s="169">
        <f>'Нарххо 2024'!BX578</f>
        <v>18</v>
      </c>
    </row>
    <row r="579" spans="1:76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0</v>
      </c>
      <c r="BV579" s="135">
        <f>'Нарххо 2024'!BV579</f>
        <v>0</v>
      </c>
      <c r="BW579" s="135">
        <f>'Нарххо 2024'!BW579</f>
        <v>0</v>
      </c>
      <c r="BX579" s="169">
        <f>'Нарххо 2024'!BX579</f>
        <v>16</v>
      </c>
    </row>
    <row r="580" spans="1:76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0</v>
      </c>
      <c r="BV580" s="135">
        <f>'Нарххо 2024'!BV580</f>
        <v>0</v>
      </c>
      <c r="BW580" s="135">
        <f>'Нарххо 2024'!BW580</f>
        <v>0</v>
      </c>
      <c r="BX580" s="169">
        <f>'Нарххо 2024'!BX580</f>
        <v>5</v>
      </c>
    </row>
    <row r="581" spans="1:76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0</v>
      </c>
      <c r="BV581" s="135">
        <f>'Нарххо 2024'!BV581</f>
        <v>0</v>
      </c>
      <c r="BW581" s="135">
        <f>'Нарххо 2024'!BW581</f>
        <v>0</v>
      </c>
      <c r="BX581" s="169">
        <f>'Нарххо 2024'!BX581</f>
        <v>3.5</v>
      </c>
    </row>
    <row r="582" spans="1:76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0</v>
      </c>
      <c r="BV582" s="135">
        <f>'Нарххо 2024'!BV582</f>
        <v>0</v>
      </c>
      <c r="BW582" s="135">
        <f>'Нарххо 2024'!BW582</f>
        <v>0</v>
      </c>
      <c r="BX582" s="169">
        <f>'Нарххо 2024'!BX582</f>
        <v>40</v>
      </c>
    </row>
    <row r="583" spans="1:76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0</v>
      </c>
      <c r="BV583" s="135">
        <f>'Нарххо 2024'!BV583</f>
        <v>0</v>
      </c>
      <c r="BW583" s="135">
        <f>'Нарххо 2024'!BW583</f>
        <v>0</v>
      </c>
      <c r="BX583" s="169">
        <f>'Нарххо 2024'!BX583</f>
        <v>6.8</v>
      </c>
    </row>
    <row r="584" spans="1:76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0</v>
      </c>
      <c r="BV584" s="135">
        <f>'Нарххо 2024'!BV584</f>
        <v>0</v>
      </c>
      <c r="BW584" s="135">
        <f>'Нарххо 2024'!BW584</f>
        <v>0</v>
      </c>
      <c r="BX584" s="169">
        <f>'Нарххо 2024'!BX584</f>
        <v>10.4</v>
      </c>
    </row>
    <row r="585" spans="1:76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0</v>
      </c>
      <c r="BV585" s="135">
        <f>'Нарххо 2024'!BV585</f>
        <v>0</v>
      </c>
      <c r="BW585" s="135">
        <f>'Нарххо 2024'!BW585</f>
        <v>0</v>
      </c>
      <c r="BX585" s="169">
        <f>'Нарххо 2024'!BX585</f>
        <v>10.5</v>
      </c>
    </row>
    <row r="586" spans="1:76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</row>
    <row r="587" spans="1:76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0</v>
      </c>
      <c r="BV587" s="135">
        <f>'Нарххо 2024'!BV587</f>
        <v>0</v>
      </c>
      <c r="BW587" s="135">
        <f>'Нарххо 2024'!BW587</f>
        <v>0</v>
      </c>
      <c r="BX587" s="169">
        <f>'Нарххо 2024'!BX587</f>
        <v>10.85</v>
      </c>
    </row>
    <row r="588" spans="1:76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0</v>
      </c>
      <c r="BV588" s="135">
        <f>'Нарххо 2024'!BV588</f>
        <v>0</v>
      </c>
      <c r="BW588" s="135">
        <f>'Нарххо 2024'!BW588</f>
        <v>0</v>
      </c>
      <c r="BX588" s="169">
        <f>'Нарххо 2024'!BX588</f>
        <v>10.95</v>
      </c>
    </row>
    <row r="589" spans="1:7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</row>
    <row r="590" spans="1:7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</row>
    <row r="591" spans="1:7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</row>
    <row r="592" spans="1:76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</row>
    <row r="593" spans="1:76" ht="18" x14ac:dyDescent="0.25">
      <c r="A593" s="292" t="s">
        <v>200</v>
      </c>
      <c r="B593" s="292"/>
      <c r="C593" s="292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</row>
    <row r="594" spans="1:76" x14ac:dyDescent="0.3">
      <c r="A594" s="212"/>
      <c r="B594" s="257"/>
      <c r="C594" s="289" t="s">
        <v>210</v>
      </c>
      <c r="D594" s="290"/>
      <c r="E594" s="290"/>
      <c r="F594" s="290"/>
      <c r="G594" s="290"/>
      <c r="H594" s="290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0"/>
      <c r="AI594" s="290"/>
      <c r="AJ594" s="290"/>
      <c r="AK594" s="290"/>
      <c r="AL594" s="290"/>
      <c r="AM594" s="290"/>
      <c r="AN594" s="290"/>
      <c r="AO594" s="290"/>
      <c r="AP594" s="290"/>
      <c r="AQ594" s="290"/>
      <c r="AR594" s="290"/>
      <c r="AS594" s="290"/>
      <c r="AT594" s="290"/>
      <c r="AU594" s="290"/>
      <c r="AV594" s="290"/>
      <c r="AW594" s="290"/>
      <c r="AX594" s="290"/>
      <c r="AY594" s="290"/>
      <c r="AZ594" s="290"/>
      <c r="BA594" s="290"/>
      <c r="BB594" s="290"/>
      <c r="BC594" s="290"/>
      <c r="BD594" s="290"/>
      <c r="BE594" s="290"/>
      <c r="BF594" s="290"/>
      <c r="BG594" s="290"/>
      <c r="BH594" s="290"/>
      <c r="BI594" s="290"/>
      <c r="BJ594" s="290"/>
      <c r="BK594" s="290"/>
      <c r="BL594" s="290"/>
      <c r="BM594" s="290"/>
      <c r="BN594" s="290"/>
      <c r="BO594" s="290"/>
      <c r="BP594" s="290"/>
      <c r="BQ594" s="290"/>
      <c r="BR594" s="290"/>
      <c r="BS594" s="290"/>
      <c r="BT594" s="290"/>
      <c r="BU594" s="290"/>
      <c r="BV594" s="290"/>
      <c r="BW594" s="290"/>
      <c r="BX594" s="291"/>
    </row>
    <row r="595" spans="1:76" ht="18.75" customHeight="1" x14ac:dyDescent="0.3">
      <c r="A595" s="218"/>
      <c r="B595" s="198"/>
      <c r="C595" s="279" t="s">
        <v>139</v>
      </c>
      <c r="D595" s="280"/>
      <c r="E595" s="280"/>
      <c r="F595" s="281"/>
      <c r="G595" s="274" t="s">
        <v>221</v>
      </c>
      <c r="H595" s="276" t="s">
        <v>139</v>
      </c>
      <c r="I595" s="277"/>
      <c r="J595" s="277"/>
      <c r="K595" s="278"/>
      <c r="L595" s="274" t="s">
        <v>221</v>
      </c>
      <c r="M595" s="276" t="s">
        <v>139</v>
      </c>
      <c r="N595" s="277"/>
      <c r="O595" s="277"/>
      <c r="P595" s="278"/>
      <c r="Q595" s="274" t="s">
        <v>221</v>
      </c>
      <c r="R595" s="276" t="s">
        <v>139</v>
      </c>
      <c r="S595" s="277"/>
      <c r="T595" s="277"/>
      <c r="U595" s="277"/>
      <c r="V595" s="278"/>
      <c r="W595" s="274" t="s">
        <v>221</v>
      </c>
      <c r="X595" s="276" t="s">
        <v>139</v>
      </c>
      <c r="Y595" s="277"/>
      <c r="Z595" s="277"/>
      <c r="AA595" s="278"/>
      <c r="AB595" s="274" t="s">
        <v>221</v>
      </c>
      <c r="AC595" s="276" t="s">
        <v>139</v>
      </c>
      <c r="AD595" s="277"/>
      <c r="AE595" s="277"/>
      <c r="AF595" s="278"/>
      <c r="AG595" s="274" t="s">
        <v>221</v>
      </c>
      <c r="AH595" s="276" t="s">
        <v>139</v>
      </c>
      <c r="AI595" s="277"/>
      <c r="AJ595" s="277"/>
      <c r="AK595" s="277"/>
      <c r="AL595" s="278"/>
      <c r="AM595" s="274" t="s">
        <v>221</v>
      </c>
      <c r="AN595" s="276" t="s">
        <v>139</v>
      </c>
      <c r="AO595" s="277"/>
      <c r="AP595" s="277"/>
      <c r="AQ595" s="278"/>
      <c r="AR595" s="274" t="s">
        <v>221</v>
      </c>
      <c r="AS595" s="276" t="s">
        <v>139</v>
      </c>
      <c r="AT595" s="277"/>
      <c r="AU595" s="277"/>
      <c r="AV595" s="277"/>
      <c r="AW595" s="256"/>
      <c r="AX595" s="274" t="s">
        <v>221</v>
      </c>
      <c r="AY595" s="276" t="s">
        <v>139</v>
      </c>
      <c r="AZ595" s="277"/>
      <c r="BA595" s="277"/>
      <c r="BB595" s="278"/>
      <c r="BC595" s="274" t="s">
        <v>221</v>
      </c>
      <c r="BD595" s="276" t="s">
        <v>139</v>
      </c>
      <c r="BE595" s="277"/>
      <c r="BF595" s="277"/>
      <c r="BG595" s="278"/>
      <c r="BH595" s="274" t="s">
        <v>221</v>
      </c>
      <c r="BI595" s="276" t="s">
        <v>139</v>
      </c>
      <c r="BJ595" s="277"/>
      <c r="BK595" s="277"/>
      <c r="BL595" s="277"/>
      <c r="BM595" s="278"/>
      <c r="BN595" s="274" t="s">
        <v>221</v>
      </c>
      <c r="BO595" s="276" t="s">
        <v>316</v>
      </c>
      <c r="BP595" s="277"/>
      <c r="BQ595" s="277"/>
      <c r="BR595" s="277"/>
      <c r="BS595" s="274" t="s">
        <v>221</v>
      </c>
      <c r="BT595" s="276" t="s">
        <v>316</v>
      </c>
      <c r="BU595" s="277"/>
      <c r="BV595" s="277"/>
      <c r="BW595" s="277"/>
      <c r="BX595" s="274" t="s">
        <v>221</v>
      </c>
    </row>
    <row r="596" spans="1:76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5"/>
      <c r="H596" s="138" t="s">
        <v>141</v>
      </c>
      <c r="I596" s="138" t="s">
        <v>142</v>
      </c>
      <c r="J596" s="138" t="s">
        <v>143</v>
      </c>
      <c r="K596" s="138" t="s">
        <v>144</v>
      </c>
      <c r="L596" s="275"/>
      <c r="M596" s="138" t="s">
        <v>145</v>
      </c>
      <c r="N596" s="138" t="s">
        <v>146</v>
      </c>
      <c r="O596" s="138" t="s">
        <v>147</v>
      </c>
      <c r="P596" s="138" t="s">
        <v>148</v>
      </c>
      <c r="Q596" s="275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5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75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7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5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7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5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75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75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75"/>
    </row>
    <row r="597" spans="1:76" ht="18" x14ac:dyDescent="0.25">
      <c r="A597" s="287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</row>
    <row r="598" spans="1:76" ht="18" x14ac:dyDescent="0.25">
      <c r="A598" s="288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0</v>
      </c>
      <c r="BV598" s="135">
        <f>'Нарххо 2024'!BV598</f>
        <v>0</v>
      </c>
      <c r="BW598" s="135">
        <f>'Нарххо 2024'!BW598</f>
        <v>0</v>
      </c>
      <c r="BX598" s="169">
        <f>'Нарххо 2024'!BX598</f>
        <v>5.5</v>
      </c>
    </row>
    <row r="599" spans="1:76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0</v>
      </c>
      <c r="BV599" s="135">
        <f>'Нарххо 2024'!BV599</f>
        <v>0</v>
      </c>
      <c r="BW599" s="135">
        <f>'Нарххо 2024'!BW599</f>
        <v>0</v>
      </c>
      <c r="BX599" s="169">
        <f>'Нарххо 2024'!BX599</f>
        <v>5</v>
      </c>
    </row>
    <row r="600" spans="1:76" ht="18" x14ac:dyDescent="0.25">
      <c r="A600" s="287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</row>
    <row r="601" spans="1:76" ht="18" x14ac:dyDescent="0.25">
      <c r="A601" s="288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0</v>
      </c>
      <c r="BV601" s="135">
        <f>'Нарххо 2024'!BV601</f>
        <v>0</v>
      </c>
      <c r="BW601" s="135">
        <f>'Нарххо 2024'!BW601</f>
        <v>0</v>
      </c>
      <c r="BX601" s="169">
        <f>'Нарххо 2024'!BX601</f>
        <v>3</v>
      </c>
    </row>
    <row r="602" spans="1:76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0</v>
      </c>
      <c r="BV602" s="135">
        <f>'Нарххо 2024'!BV602</f>
        <v>0</v>
      </c>
      <c r="BW602" s="135">
        <f>'Нарххо 2024'!BW602</f>
        <v>0</v>
      </c>
      <c r="BX602" s="169">
        <f>'Нарххо 2024'!BX602</f>
        <v>3</v>
      </c>
    </row>
    <row r="603" spans="1:76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0</v>
      </c>
      <c r="BV603" s="135">
        <f>'Нарххо 2024'!BV603</f>
        <v>0</v>
      </c>
      <c r="BW603" s="135">
        <f>'Нарххо 2024'!BW603</f>
        <v>0</v>
      </c>
      <c r="BX603" s="169">
        <f>'Нарххо 2024'!BX603</f>
        <v>22</v>
      </c>
    </row>
    <row r="604" spans="1:76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0</v>
      </c>
      <c r="BV604" s="135">
        <f>'Нарххо 2024'!BV604</f>
        <v>0</v>
      </c>
      <c r="BW604" s="135">
        <f>'Нарххо 2024'!BW604</f>
        <v>0</v>
      </c>
      <c r="BX604" s="169">
        <f>'Нарххо 2024'!BX604</f>
        <v>16</v>
      </c>
    </row>
    <row r="605" spans="1:76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0</v>
      </c>
      <c r="BV605" s="135">
        <f>'Нарххо 2024'!BV605</f>
        <v>0</v>
      </c>
      <c r="BW605" s="135">
        <f>'Нарххо 2024'!BW605</f>
        <v>0</v>
      </c>
      <c r="BX605" s="169">
        <f>'Нарххо 2024'!BX605</f>
        <v>10</v>
      </c>
    </row>
    <row r="606" spans="1:76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0</v>
      </c>
      <c r="BV606" s="135">
        <f>'Нарххо 2024'!BV606</f>
        <v>0</v>
      </c>
      <c r="BW606" s="135">
        <f>'Нарххо 2024'!BW606</f>
        <v>0</v>
      </c>
      <c r="BX606" s="169">
        <f>'Нарххо 2024'!BX606</f>
        <v>12</v>
      </c>
    </row>
    <row r="607" spans="1:76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0</v>
      </c>
      <c r="BV607" s="135">
        <f>'Нарххо 2024'!BV607</f>
        <v>0</v>
      </c>
      <c r="BW607" s="135">
        <f>'Нарххо 2024'!BW607</f>
        <v>0</v>
      </c>
      <c r="BX607" s="169">
        <f>'Нарххо 2024'!BX607</f>
        <v>16</v>
      </c>
    </row>
    <row r="608" spans="1:76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0</v>
      </c>
      <c r="BV608" s="135">
        <f>'Нарххо 2024'!BV608</f>
        <v>0</v>
      </c>
      <c r="BW608" s="135">
        <f>'Нарххо 2024'!BW608</f>
        <v>0</v>
      </c>
      <c r="BX608" s="169">
        <f>'Нарххо 2024'!BX608</f>
        <v>17</v>
      </c>
    </row>
    <row r="609" spans="1:76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0</v>
      </c>
      <c r="BV609" s="135">
        <f>'Нарххо 2024'!BV609</f>
        <v>0</v>
      </c>
      <c r="BW609" s="135">
        <f>'Нарххо 2024'!BW609</f>
        <v>0</v>
      </c>
      <c r="BX609" s="169">
        <f>'Нарххо 2024'!BX609</f>
        <v>80</v>
      </c>
    </row>
    <row r="610" spans="1:76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0</v>
      </c>
      <c r="BV610" s="135">
        <f>'Нарххо 2024'!BV610</f>
        <v>0</v>
      </c>
      <c r="BW610" s="135">
        <f>'Нарххо 2024'!BW610</f>
        <v>0</v>
      </c>
      <c r="BX610" s="169">
        <f>'Нарххо 2024'!BX610</f>
        <v>85</v>
      </c>
    </row>
    <row r="611" spans="1:76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0</v>
      </c>
      <c r="BV611" s="135">
        <f>'Нарххо 2024'!BV611</f>
        <v>0</v>
      </c>
      <c r="BW611" s="135">
        <f>'Нарххо 2024'!BW611</f>
        <v>0</v>
      </c>
      <c r="BX611" s="169">
        <f>'Нарххо 2024'!BX611</f>
        <v>5.5</v>
      </c>
    </row>
    <row r="612" spans="1:76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0</v>
      </c>
      <c r="BV612" s="135">
        <f>'Нарххо 2024'!BV612</f>
        <v>0</v>
      </c>
      <c r="BW612" s="135">
        <f>'Нарххо 2024'!BW612</f>
        <v>0</v>
      </c>
      <c r="BX612" s="169">
        <f>'Нарххо 2024'!BX612</f>
        <v>11.66</v>
      </c>
    </row>
    <row r="613" spans="1:76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0</v>
      </c>
      <c r="BV613" s="135">
        <f>'Нарххо 2024'!BV613</f>
        <v>0</v>
      </c>
      <c r="BW613" s="135">
        <f>'Нарххо 2024'!BW613</f>
        <v>0</v>
      </c>
      <c r="BX613" s="169">
        <f>'Нарххо 2024'!BX613</f>
        <v>11</v>
      </c>
    </row>
    <row r="614" spans="1:76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0</v>
      </c>
      <c r="BV614" s="135">
        <f>'Нарххо 2024'!BV614</f>
        <v>0</v>
      </c>
      <c r="BW614" s="135">
        <f>'Нарххо 2024'!BW614</f>
        <v>0</v>
      </c>
      <c r="BX614" s="169">
        <f>'Нарххо 2024'!BX614</f>
        <v>45</v>
      </c>
    </row>
    <row r="615" spans="1:76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0</v>
      </c>
      <c r="BV615" s="135">
        <f>'Нарххо 2024'!BV615</f>
        <v>0</v>
      </c>
      <c r="BW615" s="135">
        <f>'Нарххо 2024'!BW615</f>
        <v>0</v>
      </c>
      <c r="BX615" s="169">
        <f>'Нарххо 2024'!BX615</f>
        <v>45</v>
      </c>
    </row>
    <row r="616" spans="1:76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0</v>
      </c>
      <c r="BV616" s="135">
        <f>'Нарххо 2024'!BV616</f>
        <v>0</v>
      </c>
      <c r="BW616" s="135">
        <f>'Нарххо 2024'!BW616</f>
        <v>0</v>
      </c>
      <c r="BX616" s="169">
        <f>'Нарххо 2024'!BX616</f>
        <v>5.2</v>
      </c>
    </row>
    <row r="617" spans="1:76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0</v>
      </c>
      <c r="BV617" s="135">
        <f>'Нарххо 2024'!BV617</f>
        <v>0</v>
      </c>
      <c r="BW617" s="135">
        <f>'Нарххо 2024'!BW617</f>
        <v>0</v>
      </c>
      <c r="BX617" s="169">
        <f>'Нарххо 2024'!BX617</f>
        <v>4.7</v>
      </c>
    </row>
    <row r="618" spans="1:76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0</v>
      </c>
      <c r="BV618" s="135">
        <f>'Нарххо 2024'!BV618</f>
        <v>0</v>
      </c>
      <c r="BW618" s="135">
        <f>'Нарххо 2024'!BW618</f>
        <v>0</v>
      </c>
      <c r="BX618" s="169">
        <f>'Нарххо 2024'!BX618</f>
        <v>3.5</v>
      </c>
    </row>
    <row r="619" spans="1:76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0</v>
      </c>
      <c r="BV619" s="135">
        <f>'Нарххо 2024'!BV619</f>
        <v>0</v>
      </c>
      <c r="BW619" s="135">
        <f>'Нарххо 2024'!BW619</f>
        <v>0</v>
      </c>
      <c r="BX619" s="169">
        <f>'Нарххо 2024'!BX619</f>
        <v>18</v>
      </c>
    </row>
    <row r="620" spans="1:76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0</v>
      </c>
      <c r="BV620" s="135">
        <f>'Нарххо 2024'!BV620</f>
        <v>0</v>
      </c>
      <c r="BW620" s="135">
        <f>'Нарххо 2024'!BW620</f>
        <v>0</v>
      </c>
      <c r="BX620" s="169">
        <f>'Нарххо 2024'!BX620</f>
        <v>20</v>
      </c>
    </row>
    <row r="621" spans="1:76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0</v>
      </c>
      <c r="BV621" s="135">
        <f>'Нарххо 2024'!BV621</f>
        <v>0</v>
      </c>
      <c r="BW621" s="135">
        <f>'Нарххо 2024'!BW621</f>
        <v>0</v>
      </c>
      <c r="BX621" s="169">
        <f>'Нарххо 2024'!BX621</f>
        <v>19</v>
      </c>
    </row>
    <row r="622" spans="1:76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0</v>
      </c>
      <c r="BV622" s="135">
        <f>'Нарххо 2024'!BV622</f>
        <v>0</v>
      </c>
      <c r="BW622" s="135">
        <f>'Нарххо 2024'!BW622</f>
        <v>0</v>
      </c>
      <c r="BX622" s="169">
        <f>'Нарххо 2024'!BX622</f>
        <v>5</v>
      </c>
    </row>
    <row r="623" spans="1:76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0</v>
      </c>
      <c r="BV623" s="135">
        <f>'Нарххо 2024'!BV623</f>
        <v>0</v>
      </c>
      <c r="BW623" s="135">
        <f>'Нарххо 2024'!BW623</f>
        <v>0</v>
      </c>
      <c r="BX623" s="169">
        <f>'Нарххо 2024'!BX623</f>
        <v>2.5</v>
      </c>
    </row>
    <row r="624" spans="1:76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0</v>
      </c>
      <c r="BV624" s="135">
        <f>'Нарххо 2024'!BV624</f>
        <v>0</v>
      </c>
      <c r="BW624" s="135">
        <f>'Нарххо 2024'!BW624</f>
        <v>0</v>
      </c>
      <c r="BX624" s="169">
        <f>'Нарххо 2024'!BX624</f>
        <v>40</v>
      </c>
    </row>
    <row r="625" spans="1:76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0</v>
      </c>
      <c r="BV625" s="135">
        <f>'Нарххо 2024'!BV625</f>
        <v>0</v>
      </c>
      <c r="BW625" s="135">
        <f>'Нарххо 2024'!BW625</f>
        <v>0</v>
      </c>
      <c r="BX625" s="169">
        <f>'Нарххо 2024'!BX625</f>
        <v>6.8</v>
      </c>
    </row>
    <row r="626" spans="1:76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0</v>
      </c>
      <c r="BV626" s="135">
        <f>'Нарххо 2024'!BV626</f>
        <v>0</v>
      </c>
      <c r="BW626" s="135">
        <f>'Нарххо 2024'!BW626</f>
        <v>0</v>
      </c>
      <c r="BX626" s="169">
        <f>'Нарххо 2024'!BX626</f>
        <v>10.6</v>
      </c>
    </row>
    <row r="627" spans="1:76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0</v>
      </c>
      <c r="BV627" s="135">
        <f>'Нарххо 2024'!BV627</f>
        <v>0</v>
      </c>
      <c r="BW627" s="135">
        <f>'Нарххо 2024'!BW627</f>
        <v>0</v>
      </c>
      <c r="BX627" s="169">
        <f>'Нарххо 2024'!BX627</f>
        <v>11.2</v>
      </c>
    </row>
    <row r="628" spans="1:76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</row>
    <row r="629" spans="1:76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0</v>
      </c>
      <c r="BV629" s="135">
        <f>'Нарххо 2024'!BV629</f>
        <v>0</v>
      </c>
      <c r="BW629" s="135">
        <f>'Нарххо 2024'!BW629</f>
        <v>0</v>
      </c>
      <c r="BX629" s="169">
        <f>'Нарххо 2024'!BX629</f>
        <v>10.85</v>
      </c>
    </row>
    <row r="630" spans="1:76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0</v>
      </c>
      <c r="BV630" s="135">
        <f>'Нарххо 2024'!BV630</f>
        <v>0</v>
      </c>
      <c r="BW630" s="135">
        <f>'Нарххо 2024'!BW630</f>
        <v>0</v>
      </c>
      <c r="BX630" s="169">
        <f>'Нарххо 2024'!BX630</f>
        <v>10.95</v>
      </c>
    </row>
    <row r="631" spans="1:7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</row>
    <row r="632" spans="1:7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</row>
    <row r="633" spans="1:7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</row>
    <row r="634" spans="1:76" ht="18" x14ac:dyDescent="0.25">
      <c r="A634" s="292" t="s">
        <v>200</v>
      </c>
      <c r="B634" s="292"/>
      <c r="C634" s="292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</row>
    <row r="635" spans="1:76" x14ac:dyDescent="0.3">
      <c r="A635" s="212"/>
      <c r="B635" s="257"/>
      <c r="C635" s="289" t="s">
        <v>211</v>
      </c>
      <c r="D635" s="290"/>
      <c r="E635" s="290"/>
      <c r="F635" s="290"/>
      <c r="G635" s="290"/>
      <c r="H635" s="290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0"/>
      <c r="AI635" s="290"/>
      <c r="AJ635" s="290"/>
      <c r="AK635" s="290"/>
      <c r="AL635" s="290"/>
      <c r="AM635" s="290"/>
      <c r="AN635" s="290"/>
      <c r="AO635" s="290"/>
      <c r="AP635" s="290"/>
      <c r="AQ635" s="290"/>
      <c r="AR635" s="290"/>
      <c r="AS635" s="290"/>
      <c r="AT635" s="290"/>
      <c r="AU635" s="290"/>
      <c r="AV635" s="290"/>
      <c r="AW635" s="290"/>
      <c r="AX635" s="290"/>
      <c r="AY635" s="290"/>
      <c r="AZ635" s="290"/>
      <c r="BA635" s="290"/>
      <c r="BB635" s="290"/>
      <c r="BC635" s="290"/>
      <c r="BD635" s="290"/>
      <c r="BE635" s="290"/>
      <c r="BF635" s="290"/>
      <c r="BG635" s="290"/>
      <c r="BH635" s="290"/>
      <c r="BI635" s="290"/>
      <c r="BJ635" s="290"/>
      <c r="BK635" s="290"/>
      <c r="BL635" s="290"/>
      <c r="BM635" s="290"/>
      <c r="BN635" s="290"/>
      <c r="BO635" s="290"/>
      <c r="BP635" s="290"/>
      <c r="BQ635" s="290"/>
      <c r="BR635" s="290"/>
      <c r="BS635" s="290"/>
      <c r="BT635" s="290"/>
      <c r="BU635" s="290"/>
      <c r="BV635" s="290"/>
      <c r="BW635" s="290"/>
      <c r="BX635" s="291"/>
    </row>
    <row r="636" spans="1:76" ht="18.75" customHeight="1" x14ac:dyDescent="0.3">
      <c r="A636" s="218"/>
      <c r="B636" s="198"/>
      <c r="C636" s="279" t="s">
        <v>139</v>
      </c>
      <c r="D636" s="280"/>
      <c r="E636" s="280"/>
      <c r="F636" s="281"/>
      <c r="G636" s="274" t="s">
        <v>221</v>
      </c>
      <c r="H636" s="276" t="s">
        <v>139</v>
      </c>
      <c r="I636" s="277"/>
      <c r="J636" s="277"/>
      <c r="K636" s="278"/>
      <c r="L636" s="274" t="s">
        <v>221</v>
      </c>
      <c r="M636" s="276" t="s">
        <v>139</v>
      </c>
      <c r="N636" s="277"/>
      <c r="O636" s="277"/>
      <c r="P636" s="278"/>
      <c r="Q636" s="274" t="s">
        <v>221</v>
      </c>
      <c r="R636" s="276" t="s">
        <v>139</v>
      </c>
      <c r="S636" s="277"/>
      <c r="T636" s="277"/>
      <c r="U636" s="277"/>
      <c r="V636" s="278"/>
      <c r="W636" s="274" t="s">
        <v>221</v>
      </c>
      <c r="X636" s="276" t="s">
        <v>139</v>
      </c>
      <c r="Y636" s="277"/>
      <c r="Z636" s="277"/>
      <c r="AA636" s="278"/>
      <c r="AB636" s="274" t="s">
        <v>221</v>
      </c>
      <c r="AC636" s="276" t="s">
        <v>139</v>
      </c>
      <c r="AD636" s="277"/>
      <c r="AE636" s="277"/>
      <c r="AF636" s="278"/>
      <c r="AG636" s="274" t="s">
        <v>221</v>
      </c>
      <c r="AH636" s="276" t="s">
        <v>139</v>
      </c>
      <c r="AI636" s="277"/>
      <c r="AJ636" s="277"/>
      <c r="AK636" s="277"/>
      <c r="AL636" s="278"/>
      <c r="AM636" s="274" t="s">
        <v>221</v>
      </c>
      <c r="AN636" s="276" t="s">
        <v>139</v>
      </c>
      <c r="AO636" s="277"/>
      <c r="AP636" s="277"/>
      <c r="AQ636" s="278"/>
      <c r="AR636" s="274" t="s">
        <v>221</v>
      </c>
      <c r="AS636" s="276" t="s">
        <v>139</v>
      </c>
      <c r="AT636" s="277"/>
      <c r="AU636" s="277"/>
      <c r="AV636" s="277"/>
      <c r="AW636" s="256"/>
      <c r="AX636" s="274" t="s">
        <v>221</v>
      </c>
      <c r="AY636" s="276" t="s">
        <v>139</v>
      </c>
      <c r="AZ636" s="277"/>
      <c r="BA636" s="277"/>
      <c r="BB636" s="278"/>
      <c r="BC636" s="274" t="s">
        <v>221</v>
      </c>
      <c r="BD636" s="276" t="s">
        <v>139</v>
      </c>
      <c r="BE636" s="277"/>
      <c r="BF636" s="277"/>
      <c r="BG636" s="278"/>
      <c r="BH636" s="274" t="s">
        <v>221</v>
      </c>
      <c r="BI636" s="276" t="s">
        <v>139</v>
      </c>
      <c r="BJ636" s="277"/>
      <c r="BK636" s="277"/>
      <c r="BL636" s="277"/>
      <c r="BM636" s="278"/>
      <c r="BN636" s="274" t="s">
        <v>221</v>
      </c>
      <c r="BO636" s="276" t="s">
        <v>316</v>
      </c>
      <c r="BP636" s="277"/>
      <c r="BQ636" s="277"/>
      <c r="BR636" s="277"/>
      <c r="BS636" s="274" t="s">
        <v>221</v>
      </c>
      <c r="BT636" s="276" t="s">
        <v>316</v>
      </c>
      <c r="BU636" s="277"/>
      <c r="BV636" s="277"/>
      <c r="BW636" s="277"/>
      <c r="BX636" s="274" t="s">
        <v>221</v>
      </c>
    </row>
    <row r="637" spans="1:76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5"/>
      <c r="H637" s="138" t="s">
        <v>141</v>
      </c>
      <c r="I637" s="138" t="s">
        <v>142</v>
      </c>
      <c r="J637" s="138" t="s">
        <v>143</v>
      </c>
      <c r="K637" s="138" t="s">
        <v>144</v>
      </c>
      <c r="L637" s="275"/>
      <c r="M637" s="138" t="s">
        <v>145</v>
      </c>
      <c r="N637" s="138" t="s">
        <v>146</v>
      </c>
      <c r="O637" s="138" t="s">
        <v>147</v>
      </c>
      <c r="P637" s="138" t="s">
        <v>148</v>
      </c>
      <c r="Q637" s="275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5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75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7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5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7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5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75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75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75"/>
    </row>
    <row r="638" spans="1:76" ht="18" x14ac:dyDescent="0.25">
      <c r="A638" s="287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</row>
    <row r="639" spans="1:76" ht="18" x14ac:dyDescent="0.25">
      <c r="A639" s="288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0</v>
      </c>
      <c r="BV639" s="135">
        <f>'Нарххо 2024'!BV639</f>
        <v>0</v>
      </c>
      <c r="BW639" s="135">
        <f>'Нарххо 2024'!BW639</f>
        <v>0</v>
      </c>
      <c r="BX639" s="169">
        <f>'Нарххо 2024'!BX639</f>
        <v>5.8</v>
      </c>
    </row>
    <row r="640" spans="1:76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0</v>
      </c>
      <c r="BV640" s="135">
        <f>'Нарххо 2024'!BV640</f>
        <v>0</v>
      </c>
      <c r="BW640" s="135">
        <f>'Нарххо 2024'!BW640</f>
        <v>0</v>
      </c>
      <c r="BX640" s="169">
        <f>'Нарххо 2024'!BX640</f>
        <v>5.5</v>
      </c>
    </row>
    <row r="641" spans="1:76" ht="18" x14ac:dyDescent="0.25">
      <c r="A641" s="287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</row>
    <row r="642" spans="1:76" ht="18" x14ac:dyDescent="0.25">
      <c r="A642" s="288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0</v>
      </c>
      <c r="BV642" s="135">
        <f>'Нарххо 2024'!BV642</f>
        <v>0</v>
      </c>
      <c r="BW642" s="135">
        <f>'Нарххо 2024'!BW642</f>
        <v>0</v>
      </c>
      <c r="BX642" s="169">
        <f>'Нарххо 2024'!BX642</f>
        <v>3</v>
      </c>
    </row>
    <row r="643" spans="1:76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0</v>
      </c>
      <c r="BV643" s="135">
        <f>'Нарххо 2024'!BV643</f>
        <v>0</v>
      </c>
      <c r="BW643" s="135">
        <f>'Нарххо 2024'!BW643</f>
        <v>0</v>
      </c>
      <c r="BX643" s="169">
        <f>'Нарххо 2024'!BX643</f>
        <v>3.5</v>
      </c>
    </row>
    <row r="644" spans="1:76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0</v>
      </c>
      <c r="BV644" s="135">
        <f>'Нарххо 2024'!BV644</f>
        <v>0</v>
      </c>
      <c r="BW644" s="135">
        <f>'Нарххо 2024'!BW644</f>
        <v>0</v>
      </c>
      <c r="BX644" s="169">
        <f>'Нарххо 2024'!BX644</f>
        <v>22</v>
      </c>
    </row>
    <row r="645" spans="1:76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0</v>
      </c>
      <c r="BV645" s="135">
        <f>'Нарххо 2024'!BV645</f>
        <v>0</v>
      </c>
      <c r="BW645" s="135">
        <f>'Нарххо 2024'!BW645</f>
        <v>0</v>
      </c>
      <c r="BX645" s="169">
        <f>'Нарххо 2024'!BX645</f>
        <v>19</v>
      </c>
    </row>
    <row r="646" spans="1:76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0</v>
      </c>
      <c r="BV646" s="135">
        <f>'Нарххо 2024'!BV646</f>
        <v>0</v>
      </c>
      <c r="BW646" s="135">
        <f>'Нарххо 2024'!BW646</f>
        <v>0</v>
      </c>
      <c r="BX646" s="169">
        <f>'Нарххо 2024'!BX646</f>
        <v>7</v>
      </c>
    </row>
    <row r="647" spans="1:76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0</v>
      </c>
      <c r="BV647" s="135">
        <f>'Нарххо 2024'!BV647</f>
        <v>0</v>
      </c>
      <c r="BW647" s="135">
        <f>'Нарххо 2024'!BW647</f>
        <v>0</v>
      </c>
      <c r="BX647" s="169">
        <f>'Нарххо 2024'!BX647</f>
        <v>12</v>
      </c>
    </row>
    <row r="648" spans="1:76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0</v>
      </c>
      <c r="BV648" s="135">
        <f>'Нарххо 2024'!BV648</f>
        <v>0</v>
      </c>
      <c r="BW648" s="135">
        <f>'Нарххо 2024'!BW648</f>
        <v>0</v>
      </c>
      <c r="BX648" s="169">
        <f>'Нарххо 2024'!BX648</f>
        <v>16</v>
      </c>
    </row>
    <row r="649" spans="1:76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0</v>
      </c>
      <c r="BV649" s="135">
        <f>'Нарххо 2024'!BV649</f>
        <v>0</v>
      </c>
      <c r="BW649" s="135">
        <f>'Нарххо 2024'!BW649</f>
        <v>0</v>
      </c>
      <c r="BX649" s="169">
        <f>'Нарххо 2024'!BX649</f>
        <v>17</v>
      </c>
    </row>
    <row r="650" spans="1:76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0</v>
      </c>
      <c r="BV650" s="135">
        <f>'Нарххо 2024'!BV650</f>
        <v>0</v>
      </c>
      <c r="BW650" s="135">
        <f>'Нарххо 2024'!BW650</f>
        <v>0</v>
      </c>
      <c r="BX650" s="169">
        <f>'Нарххо 2024'!BX650</f>
        <v>80</v>
      </c>
    </row>
    <row r="651" spans="1:76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0</v>
      </c>
      <c r="BV651" s="135">
        <f>'Нарххо 2024'!BV651</f>
        <v>0</v>
      </c>
      <c r="BW651" s="135">
        <f>'Нарххо 2024'!BW651</f>
        <v>0</v>
      </c>
      <c r="BX651" s="169">
        <f>'Нарххо 2024'!BX651</f>
        <v>90</v>
      </c>
    </row>
    <row r="652" spans="1:76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0</v>
      </c>
      <c r="BV652" s="135">
        <f>'Нарххо 2024'!BV652</f>
        <v>0</v>
      </c>
      <c r="BW652" s="135">
        <f>'Нарххо 2024'!BW652</f>
        <v>0</v>
      </c>
      <c r="BX652" s="169">
        <f>'Нарххо 2024'!BX652</f>
        <v>6.6</v>
      </c>
    </row>
    <row r="653" spans="1:76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0</v>
      </c>
      <c r="BV653" s="135">
        <f>'Нарххо 2024'!BV653</f>
        <v>0</v>
      </c>
      <c r="BW653" s="135">
        <f>'Нарххо 2024'!BW653</f>
        <v>0</v>
      </c>
      <c r="BX653" s="169">
        <f>'Нарххо 2024'!BX653</f>
        <v>10.66</v>
      </c>
    </row>
    <row r="654" spans="1:76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0</v>
      </c>
      <c r="BV654" s="135">
        <f>'Нарххо 2024'!BV654</f>
        <v>0</v>
      </c>
      <c r="BW654" s="135">
        <f>'Нарххо 2024'!BW654</f>
        <v>0</v>
      </c>
      <c r="BX654" s="169">
        <f>'Нарххо 2024'!BX654</f>
        <v>11.5</v>
      </c>
    </row>
    <row r="655" spans="1:76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0</v>
      </c>
      <c r="BV655" s="135">
        <f>'Нарххо 2024'!BV655</f>
        <v>0</v>
      </c>
      <c r="BW655" s="135">
        <f>'Нарххо 2024'!BW655</f>
        <v>0</v>
      </c>
      <c r="BX655" s="169">
        <f>'Нарххо 2024'!BX655</f>
        <v>40</v>
      </c>
    </row>
    <row r="656" spans="1:76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0</v>
      </c>
      <c r="BV656" s="135">
        <f>'Нарххо 2024'!BV656</f>
        <v>0</v>
      </c>
      <c r="BW656" s="135">
        <f>'Нарххо 2024'!BW656</f>
        <v>0</v>
      </c>
      <c r="BX656" s="169">
        <f>'Нарххо 2024'!BX656</f>
        <v>45</v>
      </c>
    </row>
    <row r="657" spans="1:76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0</v>
      </c>
      <c r="BV657" s="135">
        <f>'Нарххо 2024'!BV657</f>
        <v>0</v>
      </c>
      <c r="BW657" s="135">
        <f>'Нарххо 2024'!BW657</f>
        <v>0</v>
      </c>
      <c r="BX657" s="169">
        <f>'Нарххо 2024'!BX657</f>
        <v>5.2</v>
      </c>
    </row>
    <row r="658" spans="1:76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0</v>
      </c>
      <c r="BV658" s="135">
        <f>'Нарххо 2024'!BV658</f>
        <v>0</v>
      </c>
      <c r="BW658" s="135">
        <f>'Нарххо 2024'!BW658</f>
        <v>0</v>
      </c>
      <c r="BX658" s="169">
        <f>'Нарххо 2024'!BX658</f>
        <v>4.4000000000000004</v>
      </c>
    </row>
    <row r="659" spans="1:76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0</v>
      </c>
      <c r="BV659" s="135">
        <f>'Нарххо 2024'!BV659</f>
        <v>0</v>
      </c>
      <c r="BW659" s="135">
        <f>'Нарххо 2024'!BW659</f>
        <v>0</v>
      </c>
      <c r="BX659" s="169">
        <f>'Нарххо 2024'!BX659</f>
        <v>3</v>
      </c>
    </row>
    <row r="660" spans="1:76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0</v>
      </c>
      <c r="BV660" s="135">
        <f>'Нарххо 2024'!BV660</f>
        <v>0</v>
      </c>
      <c r="BW660" s="135">
        <f>'Нарххо 2024'!BW660</f>
        <v>0</v>
      </c>
      <c r="BX660" s="169">
        <f>'Нарххо 2024'!BX660</f>
        <v>22</v>
      </c>
    </row>
    <row r="661" spans="1:76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0</v>
      </c>
      <c r="BV661" s="135">
        <f>'Нарххо 2024'!BV661</f>
        <v>0</v>
      </c>
      <c r="BW661" s="135">
        <f>'Нарххо 2024'!BW661</f>
        <v>0</v>
      </c>
      <c r="BX661" s="169">
        <f>'Нарххо 2024'!BX661</f>
        <v>20</v>
      </c>
    </row>
    <row r="662" spans="1:76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0</v>
      </c>
      <c r="BV662" s="135">
        <f>'Нарххо 2024'!BV662</f>
        <v>0</v>
      </c>
      <c r="BW662" s="135">
        <f>'Нарххо 2024'!BW662</f>
        <v>0</v>
      </c>
      <c r="BX662" s="169">
        <f>'Нарххо 2024'!BX662</f>
        <v>15</v>
      </c>
    </row>
    <row r="663" spans="1:76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0</v>
      </c>
      <c r="BV663" s="135">
        <f>'Нарххо 2024'!BV663</f>
        <v>0</v>
      </c>
      <c r="BW663" s="135">
        <f>'Нарххо 2024'!BW663</f>
        <v>0</v>
      </c>
      <c r="BX663" s="169">
        <f>'Нарххо 2024'!BX663</f>
        <v>3.7</v>
      </c>
    </row>
    <row r="664" spans="1:76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0</v>
      </c>
      <c r="BV664" s="135">
        <f>'Нарххо 2024'!BV664</f>
        <v>0</v>
      </c>
      <c r="BW664" s="135">
        <f>'Нарххо 2024'!BW664</f>
        <v>0</v>
      </c>
      <c r="BX664" s="169">
        <f>'Нарххо 2024'!BX664</f>
        <v>3</v>
      </c>
    </row>
    <row r="665" spans="1:76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0</v>
      </c>
      <c r="BV665" s="135">
        <f>'Нарххо 2024'!BV665</f>
        <v>0</v>
      </c>
      <c r="BW665" s="135">
        <f>'Нарххо 2024'!BW665</f>
        <v>0</v>
      </c>
      <c r="BX665" s="169">
        <f>'Нарххо 2024'!BX665</f>
        <v>40</v>
      </c>
    </row>
    <row r="666" spans="1:76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0</v>
      </c>
      <c r="BV666" s="135">
        <f>'Нарххо 2024'!BV666</f>
        <v>0</v>
      </c>
      <c r="BW666" s="135">
        <f>'Нарххо 2024'!BW666</f>
        <v>0</v>
      </c>
      <c r="BX666" s="169">
        <f>'Нарххо 2024'!BX666</f>
        <v>6.9</v>
      </c>
    </row>
    <row r="667" spans="1:76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0</v>
      </c>
      <c r="BV667" s="135">
        <f>'Нарххо 2024'!BV667</f>
        <v>0</v>
      </c>
      <c r="BW667" s="135">
        <f>'Нарххо 2024'!BW667</f>
        <v>0</v>
      </c>
      <c r="BX667" s="169">
        <f>'Нарххо 2024'!BX667</f>
        <v>10.5</v>
      </c>
    </row>
    <row r="668" spans="1:76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0</v>
      </c>
      <c r="BV668" s="135">
        <f>'Нарххо 2024'!BV668</f>
        <v>0</v>
      </c>
      <c r="BW668" s="135">
        <f>'Нарххо 2024'!BW668</f>
        <v>0</v>
      </c>
      <c r="BX668" s="169">
        <f>'Нарххо 2024'!BX668</f>
        <v>10.3</v>
      </c>
    </row>
    <row r="669" spans="1:76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</row>
    <row r="670" spans="1:76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0</v>
      </c>
      <c r="BV670" s="135">
        <f>'Нарххо 2024'!BV670</f>
        <v>0</v>
      </c>
      <c r="BW670" s="135">
        <f>'Нарххо 2024'!BW670</f>
        <v>0</v>
      </c>
      <c r="BX670" s="169">
        <f>'Нарххо 2024'!BX670</f>
        <v>10.85</v>
      </c>
    </row>
    <row r="671" spans="1:76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0</v>
      </c>
      <c r="BV671" s="135">
        <f>'Нарххо 2024'!BV671</f>
        <v>0</v>
      </c>
      <c r="BW671" s="135">
        <f>'Нарххо 2024'!BW671</f>
        <v>0</v>
      </c>
      <c r="BX671" s="169">
        <f>'Нарххо 2024'!BX671</f>
        <v>10.95</v>
      </c>
    </row>
    <row r="672" spans="1:7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</row>
    <row r="673" spans="1:7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</row>
    <row r="674" spans="1:7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</row>
    <row r="675" spans="1:76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</row>
    <row r="676" spans="1:76" ht="18" x14ac:dyDescent="0.25">
      <c r="A676" s="292" t="s">
        <v>200</v>
      </c>
      <c r="B676" s="292"/>
      <c r="C676" s="292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</row>
    <row r="677" spans="1:76" x14ac:dyDescent="0.3">
      <c r="A677" s="212"/>
      <c r="B677" s="257"/>
      <c r="C677" s="289" t="s">
        <v>212</v>
      </c>
      <c r="D677" s="290"/>
      <c r="E677" s="290"/>
      <c r="F677" s="290"/>
      <c r="G677" s="290"/>
      <c r="H677" s="290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0"/>
      <c r="AI677" s="290"/>
      <c r="AJ677" s="290"/>
      <c r="AK677" s="290"/>
      <c r="AL677" s="290"/>
      <c r="AM677" s="290"/>
      <c r="AN677" s="290"/>
      <c r="AO677" s="290"/>
      <c r="AP677" s="290"/>
      <c r="AQ677" s="290"/>
      <c r="AR677" s="290"/>
      <c r="AS677" s="290"/>
      <c r="AT677" s="290"/>
      <c r="AU677" s="290"/>
      <c r="AV677" s="290"/>
      <c r="AW677" s="290"/>
      <c r="AX677" s="290"/>
      <c r="AY677" s="290"/>
      <c r="AZ677" s="290"/>
      <c r="BA677" s="290"/>
      <c r="BB677" s="290"/>
      <c r="BC677" s="290"/>
      <c r="BD677" s="290"/>
      <c r="BE677" s="290"/>
      <c r="BF677" s="290"/>
      <c r="BG677" s="290"/>
      <c r="BH677" s="290"/>
      <c r="BI677" s="290"/>
      <c r="BJ677" s="290"/>
      <c r="BK677" s="290"/>
      <c r="BL677" s="290"/>
      <c r="BM677" s="290"/>
      <c r="BN677" s="290"/>
      <c r="BO677" s="290"/>
      <c r="BP677" s="290"/>
      <c r="BQ677" s="290"/>
      <c r="BR677" s="290"/>
      <c r="BS677" s="290"/>
      <c r="BT677" s="290"/>
      <c r="BU677" s="290"/>
      <c r="BV677" s="290"/>
      <c r="BW677" s="290"/>
      <c r="BX677" s="291"/>
    </row>
    <row r="678" spans="1:76" ht="18.75" customHeight="1" x14ac:dyDescent="0.3">
      <c r="A678" s="218"/>
      <c r="B678" s="198"/>
      <c r="C678" s="279" t="s">
        <v>139</v>
      </c>
      <c r="D678" s="280"/>
      <c r="E678" s="280"/>
      <c r="F678" s="281"/>
      <c r="G678" s="274" t="s">
        <v>221</v>
      </c>
      <c r="H678" s="276" t="s">
        <v>139</v>
      </c>
      <c r="I678" s="277"/>
      <c r="J678" s="277"/>
      <c r="K678" s="278"/>
      <c r="L678" s="274" t="s">
        <v>221</v>
      </c>
      <c r="M678" s="276" t="s">
        <v>139</v>
      </c>
      <c r="N678" s="277"/>
      <c r="O678" s="277"/>
      <c r="P678" s="278"/>
      <c r="Q678" s="274" t="s">
        <v>221</v>
      </c>
      <c r="R678" s="276" t="s">
        <v>139</v>
      </c>
      <c r="S678" s="277"/>
      <c r="T678" s="277"/>
      <c r="U678" s="277"/>
      <c r="V678" s="278"/>
      <c r="W678" s="274" t="s">
        <v>221</v>
      </c>
      <c r="X678" s="276" t="s">
        <v>139</v>
      </c>
      <c r="Y678" s="277"/>
      <c r="Z678" s="277"/>
      <c r="AA678" s="278"/>
      <c r="AB678" s="274" t="s">
        <v>221</v>
      </c>
      <c r="AC678" s="276" t="s">
        <v>139</v>
      </c>
      <c r="AD678" s="277"/>
      <c r="AE678" s="277"/>
      <c r="AF678" s="278"/>
      <c r="AG678" s="274" t="s">
        <v>221</v>
      </c>
      <c r="AH678" s="276" t="s">
        <v>139</v>
      </c>
      <c r="AI678" s="277"/>
      <c r="AJ678" s="277"/>
      <c r="AK678" s="277"/>
      <c r="AL678" s="278"/>
      <c r="AM678" s="274" t="s">
        <v>221</v>
      </c>
      <c r="AN678" s="276" t="s">
        <v>139</v>
      </c>
      <c r="AO678" s="277"/>
      <c r="AP678" s="277"/>
      <c r="AQ678" s="278"/>
      <c r="AR678" s="274" t="s">
        <v>221</v>
      </c>
      <c r="AS678" s="276" t="s">
        <v>139</v>
      </c>
      <c r="AT678" s="277"/>
      <c r="AU678" s="277"/>
      <c r="AV678" s="277"/>
      <c r="AW678" s="256"/>
      <c r="AX678" s="274" t="s">
        <v>221</v>
      </c>
      <c r="AY678" s="276" t="s">
        <v>139</v>
      </c>
      <c r="AZ678" s="277"/>
      <c r="BA678" s="277"/>
      <c r="BB678" s="278"/>
      <c r="BC678" s="274" t="s">
        <v>221</v>
      </c>
      <c r="BD678" s="276" t="s">
        <v>139</v>
      </c>
      <c r="BE678" s="277"/>
      <c r="BF678" s="277"/>
      <c r="BG678" s="278"/>
      <c r="BH678" s="274" t="s">
        <v>221</v>
      </c>
      <c r="BI678" s="276" t="s">
        <v>139</v>
      </c>
      <c r="BJ678" s="277"/>
      <c r="BK678" s="277"/>
      <c r="BL678" s="277"/>
      <c r="BM678" s="278"/>
      <c r="BN678" s="274" t="s">
        <v>221</v>
      </c>
      <c r="BO678" s="276" t="s">
        <v>316</v>
      </c>
      <c r="BP678" s="277"/>
      <c r="BQ678" s="277"/>
      <c r="BR678" s="277"/>
      <c r="BS678" s="274" t="s">
        <v>221</v>
      </c>
      <c r="BT678" s="276" t="s">
        <v>316</v>
      </c>
      <c r="BU678" s="277"/>
      <c r="BV678" s="277"/>
      <c r="BW678" s="277"/>
      <c r="BX678" s="274" t="s">
        <v>221</v>
      </c>
    </row>
    <row r="679" spans="1:76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5"/>
      <c r="H679" s="138" t="s">
        <v>141</v>
      </c>
      <c r="I679" s="138" t="s">
        <v>142</v>
      </c>
      <c r="J679" s="138" t="s">
        <v>143</v>
      </c>
      <c r="K679" s="138" t="s">
        <v>144</v>
      </c>
      <c r="L679" s="275"/>
      <c r="M679" s="138" t="s">
        <v>145</v>
      </c>
      <c r="N679" s="138" t="s">
        <v>146</v>
      </c>
      <c r="O679" s="138" t="s">
        <v>147</v>
      </c>
      <c r="P679" s="138" t="s">
        <v>148</v>
      </c>
      <c r="Q679" s="275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5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75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7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5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7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5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75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75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75"/>
    </row>
    <row r="680" spans="1:76" ht="18" x14ac:dyDescent="0.25">
      <c r="A680" s="287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</row>
    <row r="681" spans="1:76" ht="18" x14ac:dyDescent="0.25">
      <c r="A681" s="288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0</v>
      </c>
      <c r="BV681" s="135">
        <f>'Нарххо 2024'!BV681</f>
        <v>0</v>
      </c>
      <c r="BW681" s="135">
        <f>'Нарххо 2024'!BW681</f>
        <v>0</v>
      </c>
      <c r="BX681" s="169">
        <f>'Нарххо 2024'!BX681</f>
        <v>5.3</v>
      </c>
    </row>
    <row r="682" spans="1:76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0</v>
      </c>
      <c r="BV682" s="135">
        <f>'Нарххо 2024'!BV682</f>
        <v>0</v>
      </c>
      <c r="BW682" s="135">
        <f>'Нарххо 2024'!BW682</f>
        <v>0</v>
      </c>
      <c r="BX682" s="169">
        <f>'Нарххо 2024'!BX682</f>
        <v>6</v>
      </c>
    </row>
    <row r="683" spans="1:76" ht="18" x14ac:dyDescent="0.25">
      <c r="A683" s="287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</row>
    <row r="684" spans="1:76" ht="18" x14ac:dyDescent="0.25">
      <c r="A684" s="288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0</v>
      </c>
      <c r="BV684" s="135">
        <f>'Нарххо 2024'!BV684</f>
        <v>0</v>
      </c>
      <c r="BW684" s="135">
        <f>'Нарххо 2024'!BW684</f>
        <v>0</v>
      </c>
      <c r="BX684" s="169">
        <f>'Нарххо 2024'!BX684</f>
        <v>2.5</v>
      </c>
    </row>
    <row r="685" spans="1:76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0</v>
      </c>
      <c r="BV685" s="135">
        <f>'Нарххо 2024'!BV685</f>
        <v>0</v>
      </c>
      <c r="BW685" s="135">
        <f>'Нарххо 2024'!BW685</f>
        <v>0</v>
      </c>
      <c r="BX685" s="169">
        <f>'Нарххо 2024'!BX685</f>
        <v>3.3</v>
      </c>
    </row>
    <row r="686" spans="1:76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0</v>
      </c>
      <c r="BV686" s="135">
        <f>'Нарххо 2024'!BV686</f>
        <v>0</v>
      </c>
      <c r="BW686" s="135">
        <f>'Нарххо 2024'!BW686</f>
        <v>0</v>
      </c>
      <c r="BX686" s="169">
        <f>'Нарххо 2024'!BX686</f>
        <v>25</v>
      </c>
    </row>
    <row r="687" spans="1:76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0</v>
      </c>
      <c r="BV687" s="135">
        <f>'Нарххо 2024'!BV687</f>
        <v>0</v>
      </c>
      <c r="BW687" s="135">
        <f>'Нарххо 2024'!BW687</f>
        <v>0</v>
      </c>
      <c r="BX687" s="169">
        <f>'Нарххо 2024'!BX687</f>
        <v>18</v>
      </c>
    </row>
    <row r="688" spans="1:76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0</v>
      </c>
      <c r="BV688" s="135">
        <f>'Нарххо 2024'!BV688</f>
        <v>0</v>
      </c>
      <c r="BW688" s="135">
        <f>'Нарххо 2024'!BW688</f>
        <v>0</v>
      </c>
      <c r="BX688" s="169">
        <f>'Нарххо 2024'!BX688</f>
        <v>10</v>
      </c>
    </row>
    <row r="689" spans="1:76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0</v>
      </c>
      <c r="BV689" s="135">
        <f>'Нарххо 2024'!BV689</f>
        <v>0</v>
      </c>
      <c r="BW689" s="135">
        <f>'Нарххо 2024'!BW689</f>
        <v>0</v>
      </c>
      <c r="BX689" s="169">
        <f>'Нарххо 2024'!BX689</f>
        <v>12</v>
      </c>
    </row>
    <row r="690" spans="1:76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0</v>
      </c>
      <c r="BV690" s="135">
        <f>'Нарххо 2024'!BV690</f>
        <v>0</v>
      </c>
      <c r="BW690" s="135">
        <f>'Нарххо 2024'!BW690</f>
        <v>0</v>
      </c>
      <c r="BX690" s="169">
        <f>'Нарххо 2024'!BX690</f>
        <v>16</v>
      </c>
    </row>
    <row r="691" spans="1:76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0</v>
      </c>
      <c r="BV691" s="135">
        <f>'Нарххо 2024'!BV691</f>
        <v>0</v>
      </c>
      <c r="BW691" s="135">
        <f>'Нарххо 2024'!BW691</f>
        <v>0</v>
      </c>
      <c r="BX691" s="169">
        <f>'Нарххо 2024'!BX691</f>
        <v>18</v>
      </c>
    </row>
    <row r="692" spans="1:76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0</v>
      </c>
      <c r="BV692" s="135">
        <f>'Нарххо 2024'!BV692</f>
        <v>0</v>
      </c>
      <c r="BW692" s="135">
        <f>'Нарххо 2024'!BW692</f>
        <v>0</v>
      </c>
      <c r="BX692" s="169">
        <f>'Нарххо 2024'!BX692</f>
        <v>86</v>
      </c>
    </row>
    <row r="693" spans="1:76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0</v>
      </c>
      <c r="BV693" s="135">
        <f>'Нарххо 2024'!BV693</f>
        <v>0</v>
      </c>
      <c r="BW693" s="135">
        <f>'Нарххо 2024'!BW693</f>
        <v>0</v>
      </c>
      <c r="BX693" s="169">
        <f>'Нарххо 2024'!BX693</f>
        <v>88</v>
      </c>
    </row>
    <row r="694" spans="1:76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0</v>
      </c>
      <c r="BV694" s="135">
        <f>'Нарххо 2024'!BV694</f>
        <v>0</v>
      </c>
      <c r="BW694" s="135">
        <f>'Нарххо 2024'!BW694</f>
        <v>0</v>
      </c>
      <c r="BX694" s="169">
        <f>'Нарххо 2024'!BX694</f>
        <v>6.5</v>
      </c>
    </row>
    <row r="695" spans="1:76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0</v>
      </c>
      <c r="BV695" s="135">
        <f>'Нарххо 2024'!BV695</f>
        <v>0</v>
      </c>
      <c r="BW695" s="135">
        <f>'Нарххо 2024'!BW695</f>
        <v>0</v>
      </c>
      <c r="BX695" s="169">
        <f>'Нарххо 2024'!BX695</f>
        <v>13</v>
      </c>
    </row>
    <row r="696" spans="1:76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0</v>
      </c>
      <c r="BV696" s="135">
        <f>'Нарххо 2024'!BV696</f>
        <v>0</v>
      </c>
      <c r="BW696" s="135">
        <f>'Нарххо 2024'!BW696</f>
        <v>0</v>
      </c>
      <c r="BX696" s="169">
        <f>'Нарххо 2024'!BX696</f>
        <v>11</v>
      </c>
    </row>
    <row r="697" spans="1:76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0</v>
      </c>
      <c r="BV697" s="135">
        <f>'Нарххо 2024'!BV697</f>
        <v>0</v>
      </c>
      <c r="BW697" s="135">
        <f>'Нарххо 2024'!BW697</f>
        <v>0</v>
      </c>
      <c r="BX697" s="169">
        <f>'Нарххо 2024'!BX697</f>
        <v>42</v>
      </c>
    </row>
    <row r="698" spans="1:76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0</v>
      </c>
      <c r="BV698" s="135">
        <f>'Нарххо 2024'!BV698</f>
        <v>0</v>
      </c>
      <c r="BW698" s="135">
        <f>'Нарххо 2024'!BW698</f>
        <v>0</v>
      </c>
      <c r="BX698" s="169">
        <f>'Нарххо 2024'!BX698</f>
        <v>42</v>
      </c>
    </row>
    <row r="699" spans="1:76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0</v>
      </c>
      <c r="BV699" s="135">
        <f>'Нарххо 2024'!BV699</f>
        <v>0</v>
      </c>
      <c r="BW699" s="135">
        <f>'Нарххо 2024'!BW699</f>
        <v>0</v>
      </c>
      <c r="BX699" s="169">
        <f>'Нарххо 2024'!BX699</f>
        <v>5.2</v>
      </c>
    </row>
    <row r="700" spans="1:76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0</v>
      </c>
      <c r="BV700" s="135">
        <f>'Нарххо 2024'!BV700</f>
        <v>0</v>
      </c>
      <c r="BW700" s="135">
        <f>'Нарххо 2024'!BW700</f>
        <v>0</v>
      </c>
      <c r="BX700" s="169">
        <f>'Нарххо 2024'!BX700</f>
        <v>4.3</v>
      </c>
    </row>
    <row r="701" spans="1:76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0</v>
      </c>
      <c r="BV701" s="135">
        <f>'Нарххо 2024'!BV701</f>
        <v>0</v>
      </c>
      <c r="BW701" s="135">
        <f>'Нарххо 2024'!BW701</f>
        <v>0</v>
      </c>
      <c r="BX701" s="169">
        <f>'Нарххо 2024'!BX701</f>
        <v>3</v>
      </c>
    </row>
    <row r="702" spans="1:76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0</v>
      </c>
      <c r="BV702" s="135">
        <f>'Нарххо 2024'!BV702</f>
        <v>0</v>
      </c>
      <c r="BW702" s="135">
        <f>'Нарххо 2024'!BW702</f>
        <v>0</v>
      </c>
      <c r="BX702" s="169">
        <f>'Нарххо 2024'!BX702</f>
        <v>18</v>
      </c>
    </row>
    <row r="703" spans="1:76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0</v>
      </c>
      <c r="BV703" s="135">
        <f>'Нарххо 2024'!BV703</f>
        <v>0</v>
      </c>
      <c r="BW703" s="135">
        <f>'Нарххо 2024'!BW703</f>
        <v>0</v>
      </c>
      <c r="BX703" s="169">
        <f>'Нарххо 2024'!BX703</f>
        <v>18</v>
      </c>
    </row>
    <row r="704" spans="1:76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0</v>
      </c>
      <c r="BV704" s="135">
        <f>'Нарххо 2024'!BV704</f>
        <v>0</v>
      </c>
      <c r="BW704" s="135">
        <f>'Нарххо 2024'!BW704</f>
        <v>0</v>
      </c>
      <c r="BX704" s="169">
        <f>'Нарххо 2024'!BX704</f>
        <v>15</v>
      </c>
    </row>
    <row r="705" spans="1:76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0</v>
      </c>
      <c r="BV705" s="135">
        <f>'Нарххо 2024'!BV705</f>
        <v>0</v>
      </c>
      <c r="BW705" s="135">
        <f>'Нарххо 2024'!BW705</f>
        <v>0</v>
      </c>
      <c r="BX705" s="169">
        <f>'Нарххо 2024'!BX705</f>
        <v>3</v>
      </c>
    </row>
    <row r="706" spans="1:76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0</v>
      </c>
      <c r="BV706" s="135">
        <f>'Нарххо 2024'!BV706</f>
        <v>0</v>
      </c>
      <c r="BW706" s="135">
        <f>'Нарххо 2024'!BW706</f>
        <v>0</v>
      </c>
      <c r="BX706" s="169">
        <f>'Нарххо 2024'!BX706</f>
        <v>2</v>
      </c>
    </row>
    <row r="707" spans="1:76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0</v>
      </c>
      <c r="BV707" s="135">
        <f>'Нарххо 2024'!BV707</f>
        <v>0</v>
      </c>
      <c r="BW707" s="135">
        <f>'Нарххо 2024'!BW707</f>
        <v>0</v>
      </c>
      <c r="BX707" s="169">
        <f>'Нарххо 2024'!BX707</f>
        <v>40</v>
      </c>
    </row>
    <row r="708" spans="1:76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0</v>
      </c>
      <c r="BV708" s="135">
        <f>'Нарххо 2024'!BV708</f>
        <v>0</v>
      </c>
      <c r="BW708" s="135">
        <f>'Нарххо 2024'!BW708</f>
        <v>0</v>
      </c>
      <c r="BX708" s="169">
        <f>'Нарххо 2024'!BX708</f>
        <v>6.8</v>
      </c>
    </row>
    <row r="709" spans="1:76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0</v>
      </c>
      <c r="BV709" s="135">
        <f>'Нарххо 2024'!BV709</f>
        <v>0</v>
      </c>
      <c r="BW709" s="135">
        <f>'Нарххо 2024'!BW709</f>
        <v>0</v>
      </c>
      <c r="BX709" s="169">
        <f>'Нарххо 2024'!BX709</f>
        <v>10.4</v>
      </c>
    </row>
    <row r="710" spans="1:76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0</v>
      </c>
      <c r="BV710" s="135">
        <f>'Нарххо 2024'!BV710</f>
        <v>0</v>
      </c>
      <c r="BW710" s="135">
        <f>'Нарххо 2024'!BW710</f>
        <v>0</v>
      </c>
      <c r="BX710" s="169">
        <f>'Нарххо 2024'!BX710</f>
        <v>10.5</v>
      </c>
    </row>
    <row r="711" spans="1:76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</row>
    <row r="712" spans="1:76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0</v>
      </c>
      <c r="BV712" s="135">
        <f>'Нарххо 2024'!BV712</f>
        <v>0</v>
      </c>
      <c r="BW712" s="135">
        <f>'Нарххо 2024'!BW712</f>
        <v>0</v>
      </c>
      <c r="BX712" s="169">
        <f>'Нарххо 2024'!BX712</f>
        <v>10.85</v>
      </c>
    </row>
    <row r="713" spans="1:76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0</v>
      </c>
      <c r="BV713" s="135">
        <f>'Нарххо 2024'!BV713</f>
        <v>0</v>
      </c>
      <c r="BW713" s="135">
        <f>'Нарххо 2024'!BW713</f>
        <v>0</v>
      </c>
      <c r="BX713" s="169">
        <f>'Нарххо 2024'!BX713</f>
        <v>10.95</v>
      </c>
    </row>
    <row r="714" spans="1:7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</row>
    <row r="715" spans="1:7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</row>
    <row r="716" spans="1:7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</row>
    <row r="717" spans="1:76" ht="18" x14ac:dyDescent="0.25">
      <c r="A717" s="292" t="s">
        <v>200</v>
      </c>
      <c r="B717" s="292"/>
      <c r="C717" s="292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</row>
    <row r="718" spans="1:76" x14ac:dyDescent="0.3">
      <c r="A718" s="212"/>
      <c r="B718" s="257"/>
      <c r="C718" s="289" t="s">
        <v>213</v>
      </c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1"/>
    </row>
    <row r="719" spans="1:76" ht="18.75" customHeight="1" x14ac:dyDescent="0.3">
      <c r="A719" s="218"/>
      <c r="B719" s="198"/>
      <c r="C719" s="279" t="s">
        <v>139</v>
      </c>
      <c r="D719" s="280"/>
      <c r="E719" s="280"/>
      <c r="F719" s="281"/>
      <c r="G719" s="274" t="s">
        <v>221</v>
      </c>
      <c r="H719" s="276" t="s">
        <v>139</v>
      </c>
      <c r="I719" s="277"/>
      <c r="J719" s="277"/>
      <c r="K719" s="278"/>
      <c r="L719" s="274" t="s">
        <v>221</v>
      </c>
      <c r="M719" s="276" t="s">
        <v>139</v>
      </c>
      <c r="N719" s="277"/>
      <c r="O719" s="277"/>
      <c r="P719" s="278"/>
      <c r="Q719" s="274" t="s">
        <v>221</v>
      </c>
      <c r="R719" s="276" t="s">
        <v>139</v>
      </c>
      <c r="S719" s="277"/>
      <c r="T719" s="277"/>
      <c r="U719" s="277"/>
      <c r="V719" s="278"/>
      <c r="W719" s="274" t="s">
        <v>221</v>
      </c>
      <c r="X719" s="276" t="s">
        <v>139</v>
      </c>
      <c r="Y719" s="277"/>
      <c r="Z719" s="277"/>
      <c r="AA719" s="278"/>
      <c r="AB719" s="274" t="s">
        <v>221</v>
      </c>
      <c r="AC719" s="276" t="s">
        <v>139</v>
      </c>
      <c r="AD719" s="277"/>
      <c r="AE719" s="277"/>
      <c r="AF719" s="278"/>
      <c r="AG719" s="274" t="s">
        <v>221</v>
      </c>
      <c r="AH719" s="276" t="s">
        <v>139</v>
      </c>
      <c r="AI719" s="277"/>
      <c r="AJ719" s="277"/>
      <c r="AK719" s="277"/>
      <c r="AL719" s="278"/>
      <c r="AM719" s="274" t="s">
        <v>221</v>
      </c>
      <c r="AN719" s="276" t="s">
        <v>139</v>
      </c>
      <c r="AO719" s="277"/>
      <c r="AP719" s="277"/>
      <c r="AQ719" s="278"/>
      <c r="AR719" s="274" t="s">
        <v>221</v>
      </c>
      <c r="AS719" s="276" t="s">
        <v>139</v>
      </c>
      <c r="AT719" s="277"/>
      <c r="AU719" s="277"/>
      <c r="AV719" s="277"/>
      <c r="AW719" s="256"/>
      <c r="AX719" s="274" t="s">
        <v>221</v>
      </c>
      <c r="AY719" s="276" t="s">
        <v>139</v>
      </c>
      <c r="AZ719" s="277"/>
      <c r="BA719" s="277"/>
      <c r="BB719" s="278"/>
      <c r="BC719" s="274" t="s">
        <v>221</v>
      </c>
      <c r="BD719" s="276" t="s">
        <v>139</v>
      </c>
      <c r="BE719" s="277"/>
      <c r="BF719" s="277"/>
      <c r="BG719" s="278"/>
      <c r="BH719" s="274" t="s">
        <v>221</v>
      </c>
      <c r="BI719" s="276" t="s">
        <v>139</v>
      </c>
      <c r="BJ719" s="277"/>
      <c r="BK719" s="277"/>
      <c r="BL719" s="277"/>
      <c r="BM719" s="278"/>
      <c r="BN719" s="274" t="s">
        <v>221</v>
      </c>
      <c r="BO719" s="276" t="s">
        <v>316</v>
      </c>
      <c r="BP719" s="277"/>
      <c r="BQ719" s="277"/>
      <c r="BR719" s="277"/>
      <c r="BS719" s="274" t="s">
        <v>221</v>
      </c>
      <c r="BT719" s="276" t="s">
        <v>316</v>
      </c>
      <c r="BU719" s="277"/>
      <c r="BV719" s="277"/>
      <c r="BW719" s="277"/>
      <c r="BX719" s="274" t="s">
        <v>221</v>
      </c>
    </row>
    <row r="720" spans="1:76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5"/>
      <c r="H720" s="138" t="s">
        <v>141</v>
      </c>
      <c r="I720" s="138" t="s">
        <v>142</v>
      </c>
      <c r="J720" s="138" t="s">
        <v>143</v>
      </c>
      <c r="K720" s="138" t="s">
        <v>144</v>
      </c>
      <c r="L720" s="275"/>
      <c r="M720" s="138" t="s">
        <v>145</v>
      </c>
      <c r="N720" s="138" t="s">
        <v>146</v>
      </c>
      <c r="O720" s="138" t="s">
        <v>147</v>
      </c>
      <c r="P720" s="138" t="s">
        <v>148</v>
      </c>
      <c r="Q720" s="275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5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75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7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5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7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5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75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75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75"/>
    </row>
    <row r="721" spans="1:76" ht="18" x14ac:dyDescent="0.25">
      <c r="A721" s="287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</row>
    <row r="722" spans="1:76" ht="18" x14ac:dyDescent="0.25">
      <c r="A722" s="288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0</v>
      </c>
      <c r="BV722" s="135">
        <f>'Нарххо 2024'!BV722</f>
        <v>0</v>
      </c>
      <c r="BW722" s="135">
        <f>'Нарххо 2024'!BW722</f>
        <v>0</v>
      </c>
      <c r="BX722" s="169">
        <f>'Нарххо 2024'!BX722</f>
        <v>5.5</v>
      </c>
    </row>
    <row r="723" spans="1:76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0</v>
      </c>
      <c r="BV723" s="135">
        <f>'Нарххо 2024'!BV723</f>
        <v>0</v>
      </c>
      <c r="BW723" s="135">
        <f>'Нарххо 2024'!BW723</f>
        <v>0</v>
      </c>
      <c r="BX723" s="169">
        <f>'Нарххо 2024'!BX723</f>
        <v>6.5</v>
      </c>
    </row>
    <row r="724" spans="1:76" ht="18" x14ac:dyDescent="0.25">
      <c r="A724" s="287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</row>
    <row r="725" spans="1:76" ht="18" x14ac:dyDescent="0.25">
      <c r="A725" s="288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0</v>
      </c>
      <c r="BV725" s="135">
        <f>'Нарххо 2024'!BV725</f>
        <v>0</v>
      </c>
      <c r="BW725" s="135">
        <f>'Нарххо 2024'!BW725</f>
        <v>0</v>
      </c>
      <c r="BX725" s="169">
        <f>'Нарххо 2024'!BX725</f>
        <v>3.3</v>
      </c>
    </row>
    <row r="726" spans="1:76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0</v>
      </c>
      <c r="BV726" s="135">
        <f>'Нарххо 2024'!BV726</f>
        <v>0</v>
      </c>
      <c r="BW726" s="135">
        <f>'Нарххо 2024'!BW726</f>
        <v>0</v>
      </c>
      <c r="BX726" s="169">
        <f>'Нарххо 2024'!BX726</f>
        <v>3.8</v>
      </c>
    </row>
    <row r="727" spans="1:76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0</v>
      </c>
      <c r="BV727" s="135">
        <f>'Нарххо 2024'!BV727</f>
        <v>0</v>
      </c>
      <c r="BW727" s="135">
        <f>'Нарххо 2024'!BW727</f>
        <v>0</v>
      </c>
      <c r="BX727" s="169">
        <f>'Нарххо 2024'!BX727</f>
        <v>23</v>
      </c>
    </row>
    <row r="728" spans="1:76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0</v>
      </c>
      <c r="BV728" s="135">
        <f>'Нарххо 2024'!BV728</f>
        <v>0</v>
      </c>
      <c r="BW728" s="135">
        <f>'Нарххо 2024'!BW728</f>
        <v>0</v>
      </c>
      <c r="BX728" s="169">
        <f>'Нарххо 2024'!BX728</f>
        <v>15</v>
      </c>
    </row>
    <row r="729" spans="1:76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0</v>
      </c>
      <c r="BV729" s="135">
        <f>'Нарххо 2024'!BV729</f>
        <v>0</v>
      </c>
      <c r="BW729" s="135">
        <f>'Нарххо 2024'!BW729</f>
        <v>0</v>
      </c>
      <c r="BX729" s="169">
        <f>'Нарххо 2024'!BX729</f>
        <v>6</v>
      </c>
    </row>
    <row r="730" spans="1:76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0</v>
      </c>
      <c r="BV730" s="135">
        <f>'Нарххо 2024'!BV730</f>
        <v>0</v>
      </c>
      <c r="BW730" s="135">
        <f>'Нарххо 2024'!BW730</f>
        <v>0</v>
      </c>
      <c r="BX730" s="169">
        <f>'Нарххо 2024'!BX730</f>
        <v>16</v>
      </c>
    </row>
    <row r="731" spans="1:76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0</v>
      </c>
      <c r="BV731" s="135">
        <f>'Нарххо 2024'!BV731</f>
        <v>0</v>
      </c>
      <c r="BW731" s="135">
        <f>'Нарххо 2024'!BW731</f>
        <v>0</v>
      </c>
      <c r="BX731" s="169">
        <f>'Нарххо 2024'!BX731</f>
        <v>16</v>
      </c>
    </row>
    <row r="732" spans="1:76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0</v>
      </c>
      <c r="BV732" s="135">
        <f>'Нарххо 2024'!BV732</f>
        <v>0</v>
      </c>
      <c r="BW732" s="135">
        <f>'Нарххо 2024'!BW732</f>
        <v>0</v>
      </c>
      <c r="BX732" s="169">
        <f>'Нарххо 2024'!BX732</f>
        <v>17</v>
      </c>
    </row>
    <row r="733" spans="1:76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0</v>
      </c>
      <c r="BV733" s="135">
        <f>'Нарххо 2024'!BV733</f>
        <v>0</v>
      </c>
      <c r="BW733" s="135">
        <f>'Нарххо 2024'!BW733</f>
        <v>0</v>
      </c>
      <c r="BX733" s="169">
        <f>'Нарххо 2024'!BX733</f>
        <v>90</v>
      </c>
    </row>
    <row r="734" spans="1:76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0</v>
      </c>
      <c r="BV734" s="135">
        <f>'Нарххо 2024'!BV734</f>
        <v>0</v>
      </c>
      <c r="BW734" s="135">
        <f>'Нарххо 2024'!BW734</f>
        <v>0</v>
      </c>
      <c r="BX734" s="169">
        <f>'Нарххо 2024'!BX734</f>
        <v>90</v>
      </c>
    </row>
    <row r="735" spans="1:76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0</v>
      </c>
      <c r="BV735" s="135">
        <f>'Нарххо 2024'!BV735</f>
        <v>0</v>
      </c>
      <c r="BW735" s="135">
        <f>'Нарххо 2024'!BW735</f>
        <v>0</v>
      </c>
      <c r="BX735" s="169">
        <f>'Нарххо 2024'!BX735</f>
        <v>11</v>
      </c>
    </row>
    <row r="736" spans="1:76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0</v>
      </c>
      <c r="BV736" s="135">
        <f>'Нарххо 2024'!BV736</f>
        <v>0</v>
      </c>
      <c r="BW736" s="135">
        <f>'Нарххо 2024'!BW736</f>
        <v>0</v>
      </c>
      <c r="BX736" s="169">
        <f>'Нарххо 2024'!BX736</f>
        <v>12</v>
      </c>
    </row>
    <row r="737" spans="1:76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0</v>
      </c>
      <c r="BV737" s="135">
        <f>'Нарххо 2024'!BV737</f>
        <v>0</v>
      </c>
      <c r="BW737" s="135">
        <f>'Нарххо 2024'!BW737</f>
        <v>0</v>
      </c>
      <c r="BX737" s="169">
        <f>'Нарххо 2024'!BX737</f>
        <v>11</v>
      </c>
    </row>
    <row r="738" spans="1:76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0</v>
      </c>
      <c r="BV738" s="135">
        <f>'Нарххо 2024'!BV738</f>
        <v>0</v>
      </c>
      <c r="BW738" s="135">
        <f>'Нарххо 2024'!BW738</f>
        <v>0</v>
      </c>
      <c r="BX738" s="169">
        <f>'Нарххо 2024'!BX738</f>
        <v>45</v>
      </c>
    </row>
    <row r="739" spans="1:76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0</v>
      </c>
      <c r="BV739" s="135">
        <f>'Нарххо 2024'!BV739</f>
        <v>0</v>
      </c>
      <c r="BW739" s="135">
        <f>'Нарххо 2024'!BW739</f>
        <v>0</v>
      </c>
      <c r="BX739" s="169">
        <f>'Нарххо 2024'!BX739</f>
        <v>40</v>
      </c>
    </row>
    <row r="740" spans="1:76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0</v>
      </c>
      <c r="BV740" s="135">
        <f>'Нарххо 2024'!BV740</f>
        <v>0</v>
      </c>
      <c r="BW740" s="135">
        <f>'Нарххо 2024'!BW740</f>
        <v>0</v>
      </c>
      <c r="BX740" s="169">
        <f>'Нарххо 2024'!BX740</f>
        <v>5</v>
      </c>
    </row>
    <row r="741" spans="1:76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0</v>
      </c>
      <c r="BV741" s="135">
        <f>'Нарххо 2024'!BV741</f>
        <v>0</v>
      </c>
      <c r="BW741" s="135">
        <f>'Нарххо 2024'!BW741</f>
        <v>0</v>
      </c>
      <c r="BX741" s="169">
        <f>'Нарххо 2024'!BX741</f>
        <v>4.2</v>
      </c>
    </row>
    <row r="742" spans="1:76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0</v>
      </c>
      <c r="BV742" s="135">
        <f>'Нарххо 2024'!BV742</f>
        <v>0</v>
      </c>
      <c r="BW742" s="135">
        <f>'Нарххо 2024'!BW742</f>
        <v>0</v>
      </c>
      <c r="BX742" s="169">
        <f>'Нарххо 2024'!BX742</f>
        <v>3.6</v>
      </c>
    </row>
    <row r="743" spans="1:76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0</v>
      </c>
      <c r="BV743" s="135">
        <f>'Нарххо 2024'!BV743</f>
        <v>0</v>
      </c>
      <c r="BW743" s="135">
        <f>'Нарххо 2024'!BW743</f>
        <v>0</v>
      </c>
      <c r="BX743" s="169">
        <f>'Нарххо 2024'!BX743</f>
        <v>20</v>
      </c>
    </row>
    <row r="744" spans="1:76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0</v>
      </c>
      <c r="BV744" s="135">
        <f>'Нарххо 2024'!BV744</f>
        <v>0</v>
      </c>
      <c r="BW744" s="135">
        <f>'Нарххо 2024'!BW744</f>
        <v>0</v>
      </c>
      <c r="BX744" s="169">
        <f>'Нарххо 2024'!BX744</f>
        <v>18</v>
      </c>
    </row>
    <row r="745" spans="1:76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0</v>
      </c>
      <c r="BV745" s="135">
        <f>'Нарххо 2024'!BV745</f>
        <v>0</v>
      </c>
      <c r="BW745" s="135">
        <f>'Нарххо 2024'!BW745</f>
        <v>0</v>
      </c>
      <c r="BX745" s="169">
        <f>'Нарххо 2024'!BX745</f>
        <v>19</v>
      </c>
    </row>
    <row r="746" spans="1:76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0</v>
      </c>
      <c r="BV746" s="135">
        <f>'Нарххо 2024'!BV746</f>
        <v>0</v>
      </c>
      <c r="BW746" s="135">
        <f>'Нарххо 2024'!BW746</f>
        <v>0</v>
      </c>
      <c r="BX746" s="169">
        <f>'Нарххо 2024'!BX746</f>
        <v>5</v>
      </c>
    </row>
    <row r="747" spans="1:76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0</v>
      </c>
      <c r="BV747" s="135">
        <f>'Нарххо 2024'!BV747</f>
        <v>0</v>
      </c>
      <c r="BW747" s="135">
        <f>'Нарххо 2024'!BW747</f>
        <v>0</v>
      </c>
      <c r="BX747" s="169">
        <f>'Нарххо 2024'!BX747</f>
        <v>2</v>
      </c>
    </row>
    <row r="748" spans="1:76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0</v>
      </c>
      <c r="BV748" s="135">
        <f>'Нарххо 2024'!BV748</f>
        <v>0</v>
      </c>
      <c r="BW748" s="135">
        <f>'Нарххо 2024'!BW748</f>
        <v>0</v>
      </c>
      <c r="BX748" s="169">
        <f>'Нарххо 2024'!BX748</f>
        <v>30</v>
      </c>
    </row>
    <row r="749" spans="1:76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0</v>
      </c>
      <c r="BV749" s="135">
        <f>'Нарххо 2024'!BV749</f>
        <v>0</v>
      </c>
      <c r="BW749" s="135">
        <f>'Нарххо 2024'!BW749</f>
        <v>0</v>
      </c>
      <c r="BX749" s="169">
        <f>'Нарххо 2024'!BX749</f>
        <v>6.6</v>
      </c>
    </row>
    <row r="750" spans="1:76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0</v>
      </c>
      <c r="BV750" s="135">
        <f>'Нарххо 2024'!BV750</f>
        <v>0</v>
      </c>
      <c r="BW750" s="135">
        <f>'Нарххо 2024'!BW750</f>
        <v>0</v>
      </c>
      <c r="BX750" s="169">
        <f>'Нарххо 2024'!BX750</f>
        <v>10.5</v>
      </c>
    </row>
    <row r="751" spans="1:76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0</v>
      </c>
      <c r="BV751" s="135">
        <f>'Нарххо 2024'!BV751</f>
        <v>0</v>
      </c>
      <c r="BW751" s="135">
        <f>'Нарххо 2024'!BW751</f>
        <v>0</v>
      </c>
      <c r="BX751" s="169">
        <f>'Нарххо 2024'!BX751</f>
        <v>10.6</v>
      </c>
    </row>
    <row r="752" spans="1:76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</row>
    <row r="753" spans="1:76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0</v>
      </c>
      <c r="BV753" s="135">
        <f>'Нарххо 2024'!BV753</f>
        <v>0</v>
      </c>
      <c r="BW753" s="135">
        <f>'Нарххо 2024'!BW753</f>
        <v>0</v>
      </c>
      <c r="BX753" s="169">
        <f>'Нарххо 2024'!BX753</f>
        <v>10.85</v>
      </c>
    </row>
    <row r="754" spans="1:76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0</v>
      </c>
      <c r="BV754" s="135">
        <f>'Нарххо 2024'!BV754</f>
        <v>0</v>
      </c>
      <c r="BW754" s="135">
        <f>'Нарххо 2024'!BW754</f>
        <v>0</v>
      </c>
      <c r="BX754" s="169">
        <f>'Нарххо 2024'!BX754</f>
        <v>10.95</v>
      </c>
    </row>
    <row r="755" spans="1:7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</row>
    <row r="756" spans="1:7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</row>
    <row r="757" spans="1:76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</row>
    <row r="758" spans="1:76" ht="18" x14ac:dyDescent="0.25">
      <c r="A758" s="292" t="s">
        <v>200</v>
      </c>
      <c r="B758" s="292"/>
      <c r="C758" s="292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</row>
    <row r="759" spans="1:76" x14ac:dyDescent="0.3">
      <c r="A759" s="212"/>
      <c r="B759" s="257"/>
      <c r="C759" s="289" t="s">
        <v>214</v>
      </c>
      <c r="D759" s="290"/>
      <c r="E759" s="290"/>
      <c r="F759" s="290"/>
      <c r="G759" s="290"/>
      <c r="H759" s="290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0"/>
      <c r="AI759" s="290"/>
      <c r="AJ759" s="290"/>
      <c r="AK759" s="290"/>
      <c r="AL759" s="290"/>
      <c r="AM759" s="290"/>
      <c r="AN759" s="290"/>
      <c r="AO759" s="290"/>
      <c r="AP759" s="290"/>
      <c r="AQ759" s="290"/>
      <c r="AR759" s="290"/>
      <c r="AS759" s="290"/>
      <c r="AT759" s="290"/>
      <c r="AU759" s="290"/>
      <c r="AV759" s="290"/>
      <c r="AW759" s="290"/>
      <c r="AX759" s="290"/>
      <c r="AY759" s="290"/>
      <c r="AZ759" s="290"/>
      <c r="BA759" s="290"/>
      <c r="BB759" s="290"/>
      <c r="BC759" s="290"/>
      <c r="BD759" s="290"/>
      <c r="BE759" s="290"/>
      <c r="BF759" s="290"/>
      <c r="BG759" s="290"/>
      <c r="BH759" s="290"/>
      <c r="BI759" s="290"/>
      <c r="BJ759" s="290"/>
      <c r="BK759" s="290"/>
      <c r="BL759" s="290"/>
      <c r="BM759" s="290"/>
      <c r="BN759" s="290"/>
      <c r="BO759" s="290"/>
      <c r="BP759" s="290"/>
      <c r="BQ759" s="290"/>
      <c r="BR759" s="290"/>
      <c r="BS759" s="290"/>
      <c r="BT759" s="290"/>
      <c r="BU759" s="290"/>
      <c r="BV759" s="290"/>
      <c r="BW759" s="290"/>
      <c r="BX759" s="291"/>
    </row>
    <row r="760" spans="1:76" ht="18.75" customHeight="1" x14ac:dyDescent="0.3">
      <c r="A760" s="218"/>
      <c r="B760" s="198"/>
      <c r="C760" s="279" t="s">
        <v>139</v>
      </c>
      <c r="D760" s="280"/>
      <c r="E760" s="280"/>
      <c r="F760" s="281"/>
      <c r="G760" s="274" t="s">
        <v>221</v>
      </c>
      <c r="H760" s="276" t="s">
        <v>139</v>
      </c>
      <c r="I760" s="277"/>
      <c r="J760" s="277"/>
      <c r="K760" s="278"/>
      <c r="L760" s="274" t="s">
        <v>221</v>
      </c>
      <c r="M760" s="276" t="s">
        <v>139</v>
      </c>
      <c r="N760" s="277"/>
      <c r="O760" s="277"/>
      <c r="P760" s="278"/>
      <c r="Q760" s="274" t="s">
        <v>221</v>
      </c>
      <c r="R760" s="276" t="s">
        <v>139</v>
      </c>
      <c r="S760" s="277"/>
      <c r="T760" s="277"/>
      <c r="U760" s="277"/>
      <c r="V760" s="278"/>
      <c r="W760" s="274" t="s">
        <v>221</v>
      </c>
      <c r="X760" s="276" t="s">
        <v>139</v>
      </c>
      <c r="Y760" s="277"/>
      <c r="Z760" s="277"/>
      <c r="AA760" s="278"/>
      <c r="AB760" s="274" t="s">
        <v>221</v>
      </c>
      <c r="AC760" s="276" t="s">
        <v>139</v>
      </c>
      <c r="AD760" s="277"/>
      <c r="AE760" s="277"/>
      <c r="AF760" s="278"/>
      <c r="AG760" s="274" t="s">
        <v>221</v>
      </c>
      <c r="AH760" s="276" t="s">
        <v>139</v>
      </c>
      <c r="AI760" s="277"/>
      <c r="AJ760" s="277"/>
      <c r="AK760" s="277"/>
      <c r="AL760" s="278"/>
      <c r="AM760" s="274" t="s">
        <v>221</v>
      </c>
      <c r="AN760" s="276" t="s">
        <v>139</v>
      </c>
      <c r="AO760" s="277"/>
      <c r="AP760" s="277"/>
      <c r="AQ760" s="278"/>
      <c r="AR760" s="274" t="s">
        <v>221</v>
      </c>
      <c r="AS760" s="276" t="s">
        <v>139</v>
      </c>
      <c r="AT760" s="277"/>
      <c r="AU760" s="277"/>
      <c r="AV760" s="277"/>
      <c r="AW760" s="256"/>
      <c r="AX760" s="274" t="s">
        <v>221</v>
      </c>
      <c r="AY760" s="276" t="s">
        <v>139</v>
      </c>
      <c r="AZ760" s="277"/>
      <c r="BA760" s="277"/>
      <c r="BB760" s="278"/>
      <c r="BC760" s="274" t="s">
        <v>221</v>
      </c>
      <c r="BD760" s="276" t="s">
        <v>139</v>
      </c>
      <c r="BE760" s="277"/>
      <c r="BF760" s="277"/>
      <c r="BG760" s="278"/>
      <c r="BH760" s="274" t="s">
        <v>221</v>
      </c>
      <c r="BI760" s="276" t="s">
        <v>139</v>
      </c>
      <c r="BJ760" s="277"/>
      <c r="BK760" s="277"/>
      <c r="BL760" s="277"/>
      <c r="BM760" s="278"/>
      <c r="BN760" s="274" t="s">
        <v>221</v>
      </c>
      <c r="BO760" s="276" t="s">
        <v>316</v>
      </c>
      <c r="BP760" s="277"/>
      <c r="BQ760" s="277"/>
      <c r="BR760" s="277"/>
      <c r="BS760" s="274" t="s">
        <v>221</v>
      </c>
      <c r="BT760" s="276" t="s">
        <v>316</v>
      </c>
      <c r="BU760" s="277"/>
      <c r="BV760" s="277"/>
      <c r="BW760" s="277"/>
      <c r="BX760" s="274" t="s">
        <v>221</v>
      </c>
    </row>
    <row r="761" spans="1:76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5"/>
      <c r="H761" s="138" t="s">
        <v>141</v>
      </c>
      <c r="I761" s="138" t="s">
        <v>142</v>
      </c>
      <c r="J761" s="138" t="s">
        <v>143</v>
      </c>
      <c r="K761" s="138" t="s">
        <v>144</v>
      </c>
      <c r="L761" s="275"/>
      <c r="M761" s="138" t="s">
        <v>145</v>
      </c>
      <c r="N761" s="138" t="s">
        <v>146</v>
      </c>
      <c r="O761" s="138" t="s">
        <v>147</v>
      </c>
      <c r="P761" s="138" t="s">
        <v>148</v>
      </c>
      <c r="Q761" s="275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5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75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7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5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7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5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75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75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75"/>
    </row>
    <row r="762" spans="1:76" ht="18" x14ac:dyDescent="0.25">
      <c r="A762" s="287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</row>
    <row r="763" spans="1:76" ht="18" x14ac:dyDescent="0.25">
      <c r="A763" s="288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0</v>
      </c>
      <c r="BV763" s="135">
        <f>'Нарххо 2024'!BV763</f>
        <v>0</v>
      </c>
      <c r="BW763" s="135">
        <f>'Нарххо 2024'!BW763</f>
        <v>0</v>
      </c>
      <c r="BX763" s="169">
        <f>'Нарххо 2024'!BX763</f>
        <v>5</v>
      </c>
    </row>
    <row r="764" spans="1:76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0</v>
      </c>
      <c r="BV764" s="135">
        <f>'Нарххо 2024'!BV764</f>
        <v>0</v>
      </c>
      <c r="BW764" s="135">
        <f>'Нарххо 2024'!BW764</f>
        <v>0</v>
      </c>
      <c r="BX764" s="169">
        <f>'Нарххо 2024'!BX764</f>
        <v>5</v>
      </c>
    </row>
    <row r="765" spans="1:76" ht="18" x14ac:dyDescent="0.25">
      <c r="A765" s="287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</row>
    <row r="766" spans="1:76" ht="18" x14ac:dyDescent="0.25">
      <c r="A766" s="288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0</v>
      </c>
      <c r="BV766" s="135">
        <f>'Нарххо 2024'!BV766</f>
        <v>0</v>
      </c>
      <c r="BW766" s="135">
        <f>'Нарххо 2024'!BW766</f>
        <v>0</v>
      </c>
      <c r="BX766" s="169">
        <f>'Нарххо 2024'!BX766</f>
        <v>3.3</v>
      </c>
    </row>
    <row r="767" spans="1:76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0</v>
      </c>
      <c r="BV767" s="135">
        <f>'Нарххо 2024'!BV767</f>
        <v>0</v>
      </c>
      <c r="BW767" s="135">
        <f>'Нарххо 2024'!BW767</f>
        <v>0</v>
      </c>
      <c r="BX767" s="169">
        <f>'Нарххо 2024'!BX767</f>
        <v>3.3</v>
      </c>
    </row>
    <row r="768" spans="1:76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0</v>
      </c>
      <c r="BV768" s="135">
        <f>'Нарххо 2024'!BV768</f>
        <v>0</v>
      </c>
      <c r="BW768" s="135">
        <f>'Нарххо 2024'!BW768</f>
        <v>0</v>
      </c>
      <c r="BX768" s="169">
        <f>'Нарххо 2024'!BX768</f>
        <v>20</v>
      </c>
    </row>
    <row r="769" spans="1:76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0</v>
      </c>
      <c r="BV769" s="135">
        <f>'Нарххо 2024'!BV769</f>
        <v>0</v>
      </c>
      <c r="BW769" s="135">
        <f>'Нарххо 2024'!BW769</f>
        <v>0</v>
      </c>
      <c r="BX769" s="169">
        <f>'Нарххо 2024'!BX769</f>
        <v>15</v>
      </c>
    </row>
    <row r="770" spans="1:76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0</v>
      </c>
      <c r="BV770" s="135">
        <f>'Нарххо 2024'!BV770</f>
        <v>0</v>
      </c>
      <c r="BW770" s="135">
        <f>'Нарххо 2024'!BW770</f>
        <v>0</v>
      </c>
      <c r="BX770" s="169">
        <f>'Нарххо 2024'!BX770</f>
        <v>5</v>
      </c>
    </row>
    <row r="771" spans="1:76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0</v>
      </c>
      <c r="BV771" s="135">
        <f>'Нарххо 2024'!BV771</f>
        <v>0</v>
      </c>
      <c r="BW771" s="135">
        <f>'Нарххо 2024'!BW771</f>
        <v>0</v>
      </c>
      <c r="BX771" s="169">
        <f>'Нарххо 2024'!BX771</f>
        <v>13</v>
      </c>
    </row>
    <row r="772" spans="1:76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0</v>
      </c>
      <c r="BV772" s="135">
        <f>'Нарххо 2024'!BV772</f>
        <v>0</v>
      </c>
      <c r="BW772" s="135">
        <f>'Нарххо 2024'!BW772</f>
        <v>0</v>
      </c>
      <c r="BX772" s="169">
        <f>'Нарххо 2024'!BX772</f>
        <v>17</v>
      </c>
    </row>
    <row r="773" spans="1:76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0</v>
      </c>
      <c r="BV773" s="135">
        <f>'Нарххо 2024'!BV773</f>
        <v>0</v>
      </c>
      <c r="BW773" s="135">
        <f>'Нарххо 2024'!BW773</f>
        <v>0</v>
      </c>
      <c r="BX773" s="169">
        <f>'Нарххо 2024'!BX773</f>
        <v>18</v>
      </c>
    </row>
    <row r="774" spans="1:76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0</v>
      </c>
      <c r="BV774" s="135">
        <f>'Нарххо 2024'!BV774</f>
        <v>0</v>
      </c>
      <c r="BW774" s="135">
        <f>'Нарххо 2024'!BW774</f>
        <v>0</v>
      </c>
      <c r="BX774" s="169">
        <f>'Нарххо 2024'!BX774</f>
        <v>90</v>
      </c>
    </row>
    <row r="775" spans="1:76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0</v>
      </c>
      <c r="BV775" s="135">
        <f>'Нарххо 2024'!BV775</f>
        <v>0</v>
      </c>
      <c r="BW775" s="135">
        <f>'Нарххо 2024'!BW775</f>
        <v>0</v>
      </c>
      <c r="BX775" s="169">
        <f>'Нарххо 2024'!BX775</f>
        <v>90</v>
      </c>
    </row>
    <row r="776" spans="1:76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0</v>
      </c>
      <c r="BV776" s="135">
        <f>'Нарххо 2024'!BV776</f>
        <v>0</v>
      </c>
      <c r="BW776" s="135">
        <f>'Нарххо 2024'!BW776</f>
        <v>0</v>
      </c>
      <c r="BX776" s="169">
        <f>'Нарххо 2024'!BX776</f>
        <v>5</v>
      </c>
    </row>
    <row r="777" spans="1:76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0</v>
      </c>
      <c r="BV777" s="135">
        <f>'Нарххо 2024'!BV777</f>
        <v>0</v>
      </c>
      <c r="BW777" s="135">
        <f>'Нарххо 2024'!BW777</f>
        <v>0</v>
      </c>
      <c r="BX777" s="169">
        <f>'Нарххо 2024'!BX777</f>
        <v>11.6</v>
      </c>
    </row>
    <row r="778" spans="1:76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0</v>
      </c>
      <c r="BV778" s="135">
        <f>'Нарххо 2024'!BV778</f>
        <v>0</v>
      </c>
      <c r="BW778" s="135">
        <f>'Нарххо 2024'!BW778</f>
        <v>0</v>
      </c>
      <c r="BX778" s="169">
        <f>'Нарххо 2024'!BX778</f>
        <v>10</v>
      </c>
    </row>
    <row r="779" spans="1:76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0</v>
      </c>
      <c r="BV779" s="135">
        <f>'Нарххо 2024'!BV779</f>
        <v>0</v>
      </c>
      <c r="BW779" s="135">
        <f>'Нарххо 2024'!BW779</f>
        <v>0</v>
      </c>
      <c r="BX779" s="169">
        <f>'Нарххо 2024'!BX779</f>
        <v>35</v>
      </c>
    </row>
    <row r="780" spans="1:76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0</v>
      </c>
      <c r="BV780" s="135">
        <f>'Нарххо 2024'!BV780</f>
        <v>0</v>
      </c>
      <c r="BW780" s="135">
        <f>'Нарххо 2024'!BW780</f>
        <v>0</v>
      </c>
      <c r="BX780" s="169">
        <f>'Нарххо 2024'!BX780</f>
        <v>35</v>
      </c>
    </row>
    <row r="781" spans="1:76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0</v>
      </c>
      <c r="BV781" s="135">
        <f>'Нарххо 2024'!BV781</f>
        <v>0</v>
      </c>
      <c r="BW781" s="135">
        <f>'Нарххо 2024'!BW781</f>
        <v>0</v>
      </c>
      <c r="BX781" s="169">
        <f>'Нарххо 2024'!BX781</f>
        <v>5.2</v>
      </c>
    </row>
    <row r="782" spans="1:76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0</v>
      </c>
      <c r="BV782" s="135">
        <f>'Нарххо 2024'!BV782</f>
        <v>0</v>
      </c>
      <c r="BW782" s="135">
        <f>'Нарххо 2024'!BW782</f>
        <v>0</v>
      </c>
      <c r="BX782" s="169">
        <f>'Нарххо 2024'!BX782</f>
        <v>4.4000000000000004</v>
      </c>
    </row>
    <row r="783" spans="1:76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0</v>
      </c>
      <c r="BV783" s="135">
        <f>'Нарххо 2024'!BV783</f>
        <v>0</v>
      </c>
      <c r="BW783" s="135">
        <f>'Нарххо 2024'!BW783</f>
        <v>0</v>
      </c>
      <c r="BX783" s="169">
        <f>'Нарххо 2024'!BX783</f>
        <v>3.5</v>
      </c>
    </row>
    <row r="784" spans="1:76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0</v>
      </c>
      <c r="BV784" s="135">
        <f>'Нарххо 2024'!BV784</f>
        <v>0</v>
      </c>
      <c r="BW784" s="135">
        <f>'Нарххо 2024'!BW784</f>
        <v>0</v>
      </c>
      <c r="BX784" s="169">
        <f>'Нарххо 2024'!BX784</f>
        <v>17</v>
      </c>
    </row>
    <row r="785" spans="1:76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0</v>
      </c>
      <c r="BV785" s="135">
        <f>'Нарххо 2024'!BV785</f>
        <v>0</v>
      </c>
      <c r="BW785" s="135">
        <f>'Нарххо 2024'!BW785</f>
        <v>0</v>
      </c>
      <c r="BX785" s="169">
        <f>'Нарххо 2024'!BX785</f>
        <v>18</v>
      </c>
    </row>
    <row r="786" spans="1:76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0</v>
      </c>
      <c r="BV786" s="135">
        <f>'Нарххо 2024'!BV786</f>
        <v>0</v>
      </c>
      <c r="BW786" s="135">
        <f>'Нарххо 2024'!BW786</f>
        <v>0</v>
      </c>
      <c r="BX786" s="169">
        <f>'Нарххо 2024'!BX786</f>
        <v>16</v>
      </c>
    </row>
    <row r="787" spans="1:76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0</v>
      </c>
      <c r="BV787" s="135">
        <f>'Нарххо 2024'!BV787</f>
        <v>0</v>
      </c>
      <c r="BW787" s="135">
        <f>'Нарххо 2024'!BW787</f>
        <v>0</v>
      </c>
      <c r="BX787" s="169">
        <f>'Нарххо 2024'!BX787</f>
        <v>4</v>
      </c>
    </row>
    <row r="788" spans="1:76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0</v>
      </c>
      <c r="BV788" s="135">
        <f>'Нарххо 2024'!BV788</f>
        <v>0</v>
      </c>
      <c r="BW788" s="135">
        <f>'Нарххо 2024'!BW788</f>
        <v>0</v>
      </c>
      <c r="BX788" s="169">
        <f>'Нарххо 2024'!BX788</f>
        <v>3</v>
      </c>
    </row>
    <row r="789" spans="1:76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0</v>
      </c>
      <c r="BV789" s="135">
        <f>'Нарххо 2024'!BV789</f>
        <v>0</v>
      </c>
      <c r="BW789" s="135">
        <f>'Нарххо 2024'!BW789</f>
        <v>0</v>
      </c>
      <c r="BX789" s="169">
        <f>'Нарххо 2024'!BX789</f>
        <v>40</v>
      </c>
    </row>
    <row r="790" spans="1:76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0</v>
      </c>
      <c r="BV790" s="135">
        <f>'Нарххо 2024'!BV790</f>
        <v>0</v>
      </c>
      <c r="BW790" s="135">
        <f>'Нарххо 2024'!BW790</f>
        <v>0</v>
      </c>
      <c r="BX790" s="169">
        <f>'Нарххо 2024'!BX790</f>
        <v>6.9</v>
      </c>
    </row>
    <row r="791" spans="1:76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0</v>
      </c>
      <c r="BV791" s="135">
        <f>'Нарххо 2024'!BV791</f>
        <v>0</v>
      </c>
      <c r="BW791" s="135">
        <f>'Нарххо 2024'!BW791</f>
        <v>0</v>
      </c>
      <c r="BX791" s="169">
        <f>'Нарххо 2024'!BX791</f>
        <v>10.4</v>
      </c>
    </row>
    <row r="792" spans="1:76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0</v>
      </c>
      <c r="BV792" s="135">
        <f>'Нарххо 2024'!BV792</f>
        <v>0</v>
      </c>
      <c r="BW792" s="135">
        <f>'Нарххо 2024'!BW792</f>
        <v>0</v>
      </c>
      <c r="BX792" s="169">
        <f>'Нарххо 2024'!BX792</f>
        <v>10.3</v>
      </c>
    </row>
    <row r="793" spans="1:76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</row>
    <row r="794" spans="1:76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0</v>
      </c>
      <c r="BV794" s="135">
        <f>'Нарххо 2024'!BV794</f>
        <v>0</v>
      </c>
      <c r="BW794" s="135">
        <f>'Нарххо 2024'!BW794</f>
        <v>0</v>
      </c>
      <c r="BX794" s="169">
        <f>'Нарххо 2024'!BX794</f>
        <v>10.85</v>
      </c>
    </row>
    <row r="795" spans="1:76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0</v>
      </c>
      <c r="BV795" s="135">
        <f>'Нарххо 2024'!BV795</f>
        <v>0</v>
      </c>
      <c r="BW795" s="135">
        <f>'Нарххо 2024'!BW795</f>
        <v>0</v>
      </c>
      <c r="BX795" s="169">
        <f>'Нарххо 2024'!BX795</f>
        <v>10.95</v>
      </c>
    </row>
    <row r="796" spans="1:7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</row>
    <row r="797" spans="1:7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</row>
    <row r="798" spans="1:7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</row>
    <row r="799" spans="1:76" ht="18" x14ac:dyDescent="0.25">
      <c r="A799" s="292" t="s">
        <v>200</v>
      </c>
      <c r="B799" s="292"/>
      <c r="C799" s="292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</row>
    <row r="800" spans="1:76" x14ac:dyDescent="0.3">
      <c r="A800" s="212"/>
      <c r="B800" s="257"/>
      <c r="C800" s="289" t="s">
        <v>215</v>
      </c>
      <c r="D800" s="290"/>
      <c r="E800" s="290"/>
      <c r="F800" s="290"/>
      <c r="G800" s="290"/>
      <c r="H800" s="290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0"/>
      <c r="AI800" s="290"/>
      <c r="AJ800" s="290"/>
      <c r="AK800" s="290"/>
      <c r="AL800" s="290"/>
      <c r="AM800" s="290"/>
      <c r="AN800" s="290"/>
      <c r="AO800" s="290"/>
      <c r="AP800" s="290"/>
      <c r="AQ800" s="290"/>
      <c r="AR800" s="290"/>
      <c r="AS800" s="290"/>
      <c r="AT800" s="290"/>
      <c r="AU800" s="290"/>
      <c r="AV800" s="290"/>
      <c r="AW800" s="290"/>
      <c r="AX800" s="290"/>
      <c r="AY800" s="290"/>
      <c r="AZ800" s="290"/>
      <c r="BA800" s="290"/>
      <c r="BB800" s="290"/>
      <c r="BC800" s="290"/>
      <c r="BD800" s="290"/>
      <c r="BE800" s="290"/>
      <c r="BF800" s="290"/>
      <c r="BG800" s="290"/>
      <c r="BH800" s="290"/>
      <c r="BI800" s="290"/>
      <c r="BJ800" s="290"/>
      <c r="BK800" s="290"/>
      <c r="BL800" s="290"/>
      <c r="BM800" s="290"/>
      <c r="BN800" s="290"/>
      <c r="BO800" s="290"/>
      <c r="BP800" s="290"/>
      <c r="BQ800" s="290"/>
      <c r="BR800" s="290"/>
      <c r="BS800" s="290"/>
      <c r="BT800" s="290"/>
      <c r="BU800" s="290"/>
      <c r="BV800" s="290"/>
      <c r="BW800" s="290"/>
      <c r="BX800" s="291"/>
    </row>
    <row r="801" spans="1:76" ht="18.75" customHeight="1" x14ac:dyDescent="0.3">
      <c r="A801" s="218"/>
      <c r="B801" s="198"/>
      <c r="C801" s="279" t="s">
        <v>139</v>
      </c>
      <c r="D801" s="280"/>
      <c r="E801" s="280"/>
      <c r="F801" s="281"/>
      <c r="G801" s="274" t="s">
        <v>221</v>
      </c>
      <c r="H801" s="276" t="s">
        <v>139</v>
      </c>
      <c r="I801" s="277"/>
      <c r="J801" s="277"/>
      <c r="K801" s="278"/>
      <c r="L801" s="274" t="s">
        <v>221</v>
      </c>
      <c r="M801" s="276" t="s">
        <v>139</v>
      </c>
      <c r="N801" s="277"/>
      <c r="O801" s="277"/>
      <c r="P801" s="278"/>
      <c r="Q801" s="274" t="s">
        <v>221</v>
      </c>
      <c r="R801" s="276" t="s">
        <v>139</v>
      </c>
      <c r="S801" s="277"/>
      <c r="T801" s="277"/>
      <c r="U801" s="277"/>
      <c r="V801" s="278"/>
      <c r="W801" s="274" t="s">
        <v>221</v>
      </c>
      <c r="X801" s="276" t="s">
        <v>139</v>
      </c>
      <c r="Y801" s="277"/>
      <c r="Z801" s="277"/>
      <c r="AA801" s="278"/>
      <c r="AB801" s="274" t="s">
        <v>221</v>
      </c>
      <c r="AC801" s="276" t="s">
        <v>139</v>
      </c>
      <c r="AD801" s="277"/>
      <c r="AE801" s="277"/>
      <c r="AF801" s="278"/>
      <c r="AG801" s="274" t="s">
        <v>221</v>
      </c>
      <c r="AH801" s="276" t="s">
        <v>139</v>
      </c>
      <c r="AI801" s="277"/>
      <c r="AJ801" s="277"/>
      <c r="AK801" s="277"/>
      <c r="AL801" s="278"/>
      <c r="AM801" s="274" t="s">
        <v>221</v>
      </c>
      <c r="AN801" s="276" t="s">
        <v>139</v>
      </c>
      <c r="AO801" s="277"/>
      <c r="AP801" s="277"/>
      <c r="AQ801" s="278"/>
      <c r="AR801" s="274" t="s">
        <v>221</v>
      </c>
      <c r="AS801" s="276" t="s">
        <v>139</v>
      </c>
      <c r="AT801" s="277"/>
      <c r="AU801" s="277"/>
      <c r="AV801" s="277"/>
      <c r="AW801" s="256"/>
      <c r="AX801" s="274" t="s">
        <v>221</v>
      </c>
      <c r="AY801" s="276" t="s">
        <v>139</v>
      </c>
      <c r="AZ801" s="277"/>
      <c r="BA801" s="277"/>
      <c r="BB801" s="278"/>
      <c r="BC801" s="274" t="s">
        <v>221</v>
      </c>
      <c r="BD801" s="276" t="s">
        <v>139</v>
      </c>
      <c r="BE801" s="277"/>
      <c r="BF801" s="277"/>
      <c r="BG801" s="278"/>
      <c r="BH801" s="274" t="s">
        <v>221</v>
      </c>
      <c r="BI801" s="276" t="s">
        <v>139</v>
      </c>
      <c r="BJ801" s="277"/>
      <c r="BK801" s="277"/>
      <c r="BL801" s="277"/>
      <c r="BM801" s="278"/>
      <c r="BN801" s="274" t="s">
        <v>221</v>
      </c>
      <c r="BO801" s="276" t="s">
        <v>316</v>
      </c>
      <c r="BP801" s="277"/>
      <c r="BQ801" s="277"/>
      <c r="BR801" s="277"/>
      <c r="BS801" s="274" t="s">
        <v>221</v>
      </c>
      <c r="BT801" s="276" t="s">
        <v>316</v>
      </c>
      <c r="BU801" s="277"/>
      <c r="BV801" s="277"/>
      <c r="BW801" s="277"/>
      <c r="BX801" s="274" t="s">
        <v>221</v>
      </c>
    </row>
    <row r="802" spans="1:76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5"/>
      <c r="H802" s="138" t="s">
        <v>141</v>
      </c>
      <c r="I802" s="138" t="s">
        <v>142</v>
      </c>
      <c r="J802" s="138" t="s">
        <v>143</v>
      </c>
      <c r="K802" s="138" t="s">
        <v>144</v>
      </c>
      <c r="L802" s="275"/>
      <c r="M802" s="138" t="s">
        <v>145</v>
      </c>
      <c r="N802" s="138" t="s">
        <v>146</v>
      </c>
      <c r="O802" s="138" t="s">
        <v>147</v>
      </c>
      <c r="P802" s="138" t="s">
        <v>148</v>
      </c>
      <c r="Q802" s="275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5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75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7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5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7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5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75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75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75"/>
    </row>
    <row r="803" spans="1:76" ht="18" x14ac:dyDescent="0.25">
      <c r="A803" s="287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</row>
    <row r="804" spans="1:76" ht="18" x14ac:dyDescent="0.25">
      <c r="A804" s="288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0</v>
      </c>
      <c r="BV804" s="135">
        <f>'Нарххо 2024'!BV804</f>
        <v>0</v>
      </c>
      <c r="BW804" s="135">
        <f>'Нарххо 2024'!BW804</f>
        <v>0</v>
      </c>
      <c r="BX804" s="169">
        <f>'Нарххо 2024'!BX804</f>
        <v>6</v>
      </c>
    </row>
    <row r="805" spans="1:76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0</v>
      </c>
      <c r="BV805" s="135">
        <f>'Нарххо 2024'!BV805</f>
        <v>0</v>
      </c>
      <c r="BW805" s="135">
        <f>'Нарххо 2024'!BW805</f>
        <v>0</v>
      </c>
      <c r="BX805" s="169">
        <f>'Нарххо 2024'!BX805</f>
        <v>6</v>
      </c>
    </row>
    <row r="806" spans="1:76" ht="18" x14ac:dyDescent="0.25">
      <c r="A806" s="287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</row>
    <row r="807" spans="1:76" ht="18" x14ac:dyDescent="0.25">
      <c r="A807" s="288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0</v>
      </c>
      <c r="BV807" s="135">
        <f>'Нарххо 2024'!BV807</f>
        <v>0</v>
      </c>
      <c r="BW807" s="135">
        <f>'Нарххо 2024'!BW807</f>
        <v>0</v>
      </c>
      <c r="BX807" s="169">
        <f>'Нарххо 2024'!BX807</f>
        <v>3</v>
      </c>
    </row>
    <row r="808" spans="1:76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0</v>
      </c>
      <c r="BV808" s="135">
        <f>'Нарххо 2024'!BV808</f>
        <v>0</v>
      </c>
      <c r="BW808" s="135">
        <f>'Нарххо 2024'!BW808</f>
        <v>0</v>
      </c>
      <c r="BX808" s="169">
        <f>'Нарххо 2024'!BX808</f>
        <v>3.5</v>
      </c>
    </row>
    <row r="809" spans="1:76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0</v>
      </c>
      <c r="BV809" s="135">
        <f>'Нарххо 2024'!BV809</f>
        <v>0</v>
      </c>
      <c r="BW809" s="135">
        <f>'Нарххо 2024'!BW809</f>
        <v>0</v>
      </c>
      <c r="BX809" s="169">
        <f>'Нарххо 2024'!BX809</f>
        <v>18</v>
      </c>
    </row>
    <row r="810" spans="1:76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0</v>
      </c>
      <c r="BV810" s="135">
        <f>'Нарххо 2024'!BV810</f>
        <v>0</v>
      </c>
      <c r="BW810" s="135">
        <f>'Нарххо 2024'!BW810</f>
        <v>0</v>
      </c>
      <c r="BX810" s="169">
        <f>'Нарххо 2024'!BX810</f>
        <v>17</v>
      </c>
    </row>
    <row r="811" spans="1:76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0</v>
      </c>
      <c r="BV811" s="135">
        <f>'Нарххо 2024'!BV811</f>
        <v>0</v>
      </c>
      <c r="BW811" s="135">
        <f>'Нарххо 2024'!BW811</f>
        <v>0</v>
      </c>
      <c r="BX811" s="169">
        <f>'Нарххо 2024'!BX811</f>
        <v>7</v>
      </c>
    </row>
    <row r="812" spans="1:76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0</v>
      </c>
      <c r="BV812" s="135">
        <f>'Нарххо 2024'!BV812</f>
        <v>0</v>
      </c>
      <c r="BW812" s="135">
        <f>'Нарххо 2024'!BW812</f>
        <v>0</v>
      </c>
      <c r="BX812" s="169">
        <f>'Нарххо 2024'!BX812</f>
        <v>13</v>
      </c>
    </row>
    <row r="813" spans="1:76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0</v>
      </c>
      <c r="BV813" s="135">
        <f>'Нарххо 2024'!BV813</f>
        <v>0</v>
      </c>
      <c r="BW813" s="135">
        <f>'Нарххо 2024'!BW813</f>
        <v>0</v>
      </c>
      <c r="BX813" s="169">
        <f>'Нарххо 2024'!BX813</f>
        <v>17</v>
      </c>
    </row>
    <row r="814" spans="1:76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0</v>
      </c>
      <c r="BV814" s="135">
        <f>'Нарххо 2024'!BV814</f>
        <v>0</v>
      </c>
      <c r="BW814" s="135">
        <f>'Нарххо 2024'!BW814</f>
        <v>0</v>
      </c>
      <c r="BX814" s="169">
        <f>'Нарххо 2024'!BX814</f>
        <v>18</v>
      </c>
    </row>
    <row r="815" spans="1:76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0</v>
      </c>
      <c r="BV815" s="135">
        <f>'Нарххо 2024'!BV815</f>
        <v>0</v>
      </c>
      <c r="BW815" s="135">
        <f>'Нарххо 2024'!BW815</f>
        <v>0</v>
      </c>
      <c r="BX815" s="169">
        <f>'Нарххо 2024'!BX815</f>
        <v>87</v>
      </c>
    </row>
    <row r="816" spans="1:76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0</v>
      </c>
      <c r="BV816" s="135">
        <f>'Нарххо 2024'!BV816</f>
        <v>0</v>
      </c>
      <c r="BW816" s="135">
        <f>'Нарххо 2024'!BW816</f>
        <v>0</v>
      </c>
      <c r="BX816" s="169">
        <f>'Нарххо 2024'!BX816</f>
        <v>90</v>
      </c>
    </row>
    <row r="817" spans="1:76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0</v>
      </c>
      <c r="BV817" s="135">
        <f>'Нарххо 2024'!BV817</f>
        <v>0</v>
      </c>
      <c r="BW817" s="135">
        <f>'Нарххо 2024'!BW817</f>
        <v>0</v>
      </c>
      <c r="BX817" s="169">
        <f>'Нарххо 2024'!BX817</f>
        <v>7.5</v>
      </c>
    </row>
    <row r="818" spans="1:76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0</v>
      </c>
      <c r="BV818" s="135">
        <f>'Нарххо 2024'!BV818</f>
        <v>0</v>
      </c>
      <c r="BW818" s="135">
        <f>'Нарххо 2024'!BW818</f>
        <v>0</v>
      </c>
      <c r="BX818" s="169">
        <f>'Нарххо 2024'!BX818</f>
        <v>11.66</v>
      </c>
    </row>
    <row r="819" spans="1:76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0</v>
      </c>
      <c r="BV819" s="135">
        <f>'Нарххо 2024'!BV819</f>
        <v>0</v>
      </c>
      <c r="BW819" s="135">
        <f>'Нарххо 2024'!BW819</f>
        <v>0</v>
      </c>
      <c r="BX819" s="169">
        <f>'Нарххо 2024'!BX819</f>
        <v>10.5</v>
      </c>
    </row>
    <row r="820" spans="1:76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0</v>
      </c>
      <c r="BV820" s="135">
        <f>'Нарххо 2024'!BV820</f>
        <v>0</v>
      </c>
      <c r="BW820" s="135">
        <f>'Нарххо 2024'!BW820</f>
        <v>0</v>
      </c>
      <c r="BX820" s="169">
        <f>'Нарххо 2024'!BX820</f>
        <v>45</v>
      </c>
    </row>
    <row r="821" spans="1:76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0</v>
      </c>
      <c r="BV821" s="135">
        <f>'Нарххо 2024'!BV821</f>
        <v>0</v>
      </c>
      <c r="BW821" s="135">
        <f>'Нарххо 2024'!BW821</f>
        <v>0</v>
      </c>
      <c r="BX821" s="169">
        <f>'Нарххо 2024'!BX821</f>
        <v>40</v>
      </c>
    </row>
    <row r="822" spans="1:76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0</v>
      </c>
      <c r="BV822" s="135">
        <f>'Нарххо 2024'!BV822</f>
        <v>0</v>
      </c>
      <c r="BW822" s="135">
        <f>'Нарххо 2024'!BW822</f>
        <v>0</v>
      </c>
      <c r="BX822" s="169">
        <f>'Нарххо 2024'!BX822</f>
        <v>5.2</v>
      </c>
    </row>
    <row r="823" spans="1:76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0</v>
      </c>
      <c r="BV823" s="135">
        <f>'Нарххо 2024'!BV823</f>
        <v>0</v>
      </c>
      <c r="BW823" s="135">
        <f>'Нарххо 2024'!BW823</f>
        <v>0</v>
      </c>
      <c r="BX823" s="169">
        <f>'Нарххо 2024'!BX823</f>
        <v>4</v>
      </c>
    </row>
    <row r="824" spans="1:76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0</v>
      </c>
      <c r="BV824" s="135">
        <f>'Нарххо 2024'!BV824</f>
        <v>0</v>
      </c>
      <c r="BW824" s="135">
        <f>'Нарххо 2024'!BW824</f>
        <v>0</v>
      </c>
      <c r="BX824" s="169">
        <f>'Нарххо 2024'!BX824</f>
        <v>3.3</v>
      </c>
    </row>
    <row r="825" spans="1:76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0</v>
      </c>
      <c r="BV825" s="135">
        <f>'Нарххо 2024'!BV825</f>
        <v>0</v>
      </c>
      <c r="BW825" s="135">
        <f>'Нарххо 2024'!BW825</f>
        <v>0</v>
      </c>
      <c r="BX825" s="169">
        <f>'Нарххо 2024'!BX825</f>
        <v>18</v>
      </c>
    </row>
    <row r="826" spans="1:76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0</v>
      </c>
      <c r="BV826" s="135">
        <f>'Нарххо 2024'!BV826</f>
        <v>0</v>
      </c>
      <c r="BW826" s="135">
        <f>'Нарххо 2024'!BW826</f>
        <v>0</v>
      </c>
      <c r="BX826" s="169">
        <f>'Нарххо 2024'!BX826</f>
        <v>20</v>
      </c>
    </row>
    <row r="827" spans="1:76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0</v>
      </c>
      <c r="BV827" s="135">
        <f>'Нарххо 2024'!BV827</f>
        <v>0</v>
      </c>
      <c r="BW827" s="135">
        <f>'Нарххо 2024'!BW827</f>
        <v>0</v>
      </c>
      <c r="BX827" s="169">
        <f>'Нарххо 2024'!BX827</f>
        <v>17</v>
      </c>
    </row>
    <row r="828" spans="1:76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0</v>
      </c>
      <c r="BV828" s="135">
        <f>'Нарххо 2024'!BV828</f>
        <v>0</v>
      </c>
      <c r="BW828" s="135">
        <f>'Нарххо 2024'!BW828</f>
        <v>0</v>
      </c>
      <c r="BX828" s="169">
        <f>'Нарххо 2024'!BX828</f>
        <v>5</v>
      </c>
    </row>
    <row r="829" spans="1:76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0</v>
      </c>
      <c r="BV829" s="135">
        <f>'Нарххо 2024'!BV829</f>
        <v>0</v>
      </c>
      <c r="BW829" s="135">
        <f>'Нарххо 2024'!BW829</f>
        <v>0</v>
      </c>
      <c r="BX829" s="169">
        <f>'Нарххо 2024'!BX829</f>
        <v>4</v>
      </c>
    </row>
    <row r="830" spans="1:76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0</v>
      </c>
      <c r="BV830" s="135">
        <f>'Нарххо 2024'!BV830</f>
        <v>0</v>
      </c>
      <c r="BW830" s="135">
        <f>'Нарххо 2024'!BW830</f>
        <v>0</v>
      </c>
      <c r="BX830" s="169">
        <f>'Нарххо 2024'!BX830</f>
        <v>48</v>
      </c>
    </row>
    <row r="831" spans="1:76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0</v>
      </c>
      <c r="BV831" s="135">
        <f>'Нарххо 2024'!BV831</f>
        <v>0</v>
      </c>
      <c r="BW831" s="135">
        <f>'Нарххо 2024'!BW831</f>
        <v>0</v>
      </c>
      <c r="BX831" s="169">
        <f>'Нарххо 2024'!BX831</f>
        <v>6.8</v>
      </c>
    </row>
    <row r="832" spans="1:76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0</v>
      </c>
      <c r="BV832" s="135">
        <f>'Нарххо 2024'!BV832</f>
        <v>0</v>
      </c>
      <c r="BW832" s="135">
        <f>'Нарххо 2024'!BW832</f>
        <v>0</v>
      </c>
      <c r="BX832" s="169">
        <f>'Нарххо 2024'!BX832</f>
        <v>10.4</v>
      </c>
    </row>
    <row r="833" spans="1:76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0</v>
      </c>
      <c r="BV833" s="135">
        <f>'Нарххо 2024'!BV833</f>
        <v>0</v>
      </c>
      <c r="BW833" s="135">
        <f>'Нарххо 2024'!BW833</f>
        <v>0</v>
      </c>
      <c r="BX833" s="169">
        <f>'Нарххо 2024'!BX833</f>
        <v>10.5</v>
      </c>
    </row>
    <row r="834" spans="1:76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</row>
    <row r="835" spans="1:76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0</v>
      </c>
      <c r="BV835" s="135">
        <f>'Нарххо 2024'!BV835</f>
        <v>0</v>
      </c>
      <c r="BW835" s="135">
        <f>'Нарххо 2024'!BW835</f>
        <v>0</v>
      </c>
      <c r="BX835" s="169">
        <f>'Нарххо 2024'!BX835</f>
        <v>10.85</v>
      </c>
    </row>
    <row r="836" spans="1:76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0</v>
      </c>
      <c r="BV836" s="135">
        <f>'Нарххо 2024'!BV836</f>
        <v>0</v>
      </c>
      <c r="BW836" s="135">
        <f>'Нарххо 2024'!BW836</f>
        <v>0</v>
      </c>
      <c r="BX836" s="169">
        <f>'Нарххо 2024'!BX836</f>
        <v>10.95</v>
      </c>
    </row>
    <row r="837" spans="1:7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</row>
    <row r="838" spans="1:7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</row>
    <row r="839" spans="1:7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</row>
    <row r="840" spans="1:76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</row>
    <row r="841" spans="1:76" ht="18" x14ac:dyDescent="0.25">
      <c r="A841" s="292" t="s">
        <v>200</v>
      </c>
      <c r="B841" s="292"/>
      <c r="C841" s="292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</row>
    <row r="842" spans="1:76" x14ac:dyDescent="0.3">
      <c r="A842" s="212"/>
      <c r="B842" s="257"/>
      <c r="C842" s="289" t="s">
        <v>216</v>
      </c>
      <c r="D842" s="290"/>
      <c r="E842" s="290"/>
      <c r="F842" s="290"/>
      <c r="G842" s="290"/>
      <c r="H842" s="290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0"/>
      <c r="AI842" s="290"/>
      <c r="AJ842" s="290"/>
      <c r="AK842" s="290"/>
      <c r="AL842" s="290"/>
      <c r="AM842" s="290"/>
      <c r="AN842" s="290"/>
      <c r="AO842" s="290"/>
      <c r="AP842" s="290"/>
      <c r="AQ842" s="290"/>
      <c r="AR842" s="290"/>
      <c r="AS842" s="290"/>
      <c r="AT842" s="290"/>
      <c r="AU842" s="290"/>
      <c r="AV842" s="290"/>
      <c r="AW842" s="290"/>
      <c r="AX842" s="290"/>
      <c r="AY842" s="290"/>
      <c r="AZ842" s="290"/>
      <c r="BA842" s="290"/>
      <c r="BB842" s="290"/>
      <c r="BC842" s="290"/>
      <c r="BD842" s="290"/>
      <c r="BE842" s="290"/>
      <c r="BF842" s="290"/>
      <c r="BG842" s="290"/>
      <c r="BH842" s="290"/>
      <c r="BI842" s="290"/>
      <c r="BJ842" s="290"/>
      <c r="BK842" s="290"/>
      <c r="BL842" s="290"/>
      <c r="BM842" s="290"/>
      <c r="BN842" s="290"/>
      <c r="BO842" s="290"/>
      <c r="BP842" s="290"/>
      <c r="BQ842" s="290"/>
      <c r="BR842" s="290"/>
      <c r="BS842" s="290"/>
      <c r="BT842" s="290"/>
      <c r="BU842" s="290"/>
      <c r="BV842" s="290"/>
      <c r="BW842" s="290"/>
      <c r="BX842" s="291"/>
    </row>
    <row r="843" spans="1:76" ht="18.75" customHeight="1" x14ac:dyDescent="0.3">
      <c r="A843" s="218"/>
      <c r="B843" s="198"/>
      <c r="C843" s="279" t="s">
        <v>139</v>
      </c>
      <c r="D843" s="280"/>
      <c r="E843" s="280"/>
      <c r="F843" s="281"/>
      <c r="G843" s="274" t="s">
        <v>221</v>
      </c>
      <c r="H843" s="276" t="s">
        <v>139</v>
      </c>
      <c r="I843" s="277"/>
      <c r="J843" s="277"/>
      <c r="K843" s="278"/>
      <c r="L843" s="274" t="s">
        <v>221</v>
      </c>
      <c r="M843" s="276" t="s">
        <v>139</v>
      </c>
      <c r="N843" s="277"/>
      <c r="O843" s="277"/>
      <c r="P843" s="278"/>
      <c r="Q843" s="274" t="s">
        <v>221</v>
      </c>
      <c r="R843" s="276" t="s">
        <v>139</v>
      </c>
      <c r="S843" s="277"/>
      <c r="T843" s="277"/>
      <c r="U843" s="277"/>
      <c r="V843" s="278"/>
      <c r="W843" s="274" t="s">
        <v>221</v>
      </c>
      <c r="X843" s="276" t="s">
        <v>139</v>
      </c>
      <c r="Y843" s="277"/>
      <c r="Z843" s="277"/>
      <c r="AA843" s="278"/>
      <c r="AB843" s="274" t="s">
        <v>221</v>
      </c>
      <c r="AC843" s="276" t="s">
        <v>139</v>
      </c>
      <c r="AD843" s="277"/>
      <c r="AE843" s="277"/>
      <c r="AF843" s="278"/>
      <c r="AG843" s="274" t="s">
        <v>221</v>
      </c>
      <c r="AH843" s="276" t="s">
        <v>139</v>
      </c>
      <c r="AI843" s="277"/>
      <c r="AJ843" s="277"/>
      <c r="AK843" s="277"/>
      <c r="AL843" s="278"/>
      <c r="AM843" s="274" t="s">
        <v>221</v>
      </c>
      <c r="AN843" s="276" t="s">
        <v>139</v>
      </c>
      <c r="AO843" s="277"/>
      <c r="AP843" s="277"/>
      <c r="AQ843" s="278"/>
      <c r="AR843" s="274" t="s">
        <v>221</v>
      </c>
      <c r="AS843" s="276" t="s">
        <v>139</v>
      </c>
      <c r="AT843" s="277"/>
      <c r="AU843" s="277"/>
      <c r="AV843" s="277"/>
      <c r="AW843" s="256"/>
      <c r="AX843" s="274" t="s">
        <v>221</v>
      </c>
      <c r="AY843" s="276" t="s">
        <v>139</v>
      </c>
      <c r="AZ843" s="277"/>
      <c r="BA843" s="277"/>
      <c r="BB843" s="278"/>
      <c r="BC843" s="274" t="s">
        <v>221</v>
      </c>
      <c r="BD843" s="276" t="s">
        <v>139</v>
      </c>
      <c r="BE843" s="277"/>
      <c r="BF843" s="277"/>
      <c r="BG843" s="278"/>
      <c r="BH843" s="274" t="s">
        <v>221</v>
      </c>
      <c r="BI843" s="276" t="s">
        <v>139</v>
      </c>
      <c r="BJ843" s="277"/>
      <c r="BK843" s="277"/>
      <c r="BL843" s="277"/>
      <c r="BM843" s="278"/>
      <c r="BN843" s="274" t="s">
        <v>221</v>
      </c>
      <c r="BO843" s="276" t="s">
        <v>316</v>
      </c>
      <c r="BP843" s="277"/>
      <c r="BQ843" s="277"/>
      <c r="BR843" s="277"/>
      <c r="BS843" s="274" t="s">
        <v>221</v>
      </c>
      <c r="BT843" s="276" t="s">
        <v>316</v>
      </c>
      <c r="BU843" s="277"/>
      <c r="BV843" s="277"/>
      <c r="BW843" s="277"/>
      <c r="BX843" s="274" t="s">
        <v>221</v>
      </c>
    </row>
    <row r="844" spans="1:76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5"/>
      <c r="H844" s="138" t="s">
        <v>141</v>
      </c>
      <c r="I844" s="138" t="s">
        <v>142</v>
      </c>
      <c r="J844" s="138" t="s">
        <v>143</v>
      </c>
      <c r="K844" s="138" t="s">
        <v>144</v>
      </c>
      <c r="L844" s="275"/>
      <c r="M844" s="138" t="s">
        <v>145</v>
      </c>
      <c r="N844" s="138" t="s">
        <v>146</v>
      </c>
      <c r="O844" s="138" t="s">
        <v>147</v>
      </c>
      <c r="P844" s="138" t="s">
        <v>148</v>
      </c>
      <c r="Q844" s="275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5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75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7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5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7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5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75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75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75"/>
    </row>
    <row r="845" spans="1:76" ht="18" x14ac:dyDescent="0.25">
      <c r="A845" s="287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</row>
    <row r="846" spans="1:76" ht="18" x14ac:dyDescent="0.25">
      <c r="A846" s="288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0</v>
      </c>
      <c r="BV846" s="135">
        <f>'Нарххо 2024'!BV846</f>
        <v>0</v>
      </c>
      <c r="BW846" s="135">
        <f>'Нарххо 2024'!BW846</f>
        <v>0</v>
      </c>
      <c r="BX846" s="169">
        <f>'Нарххо 2024'!BX846</f>
        <v>5.7</v>
      </c>
    </row>
    <row r="847" spans="1:76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0</v>
      </c>
      <c r="BV847" s="135">
        <f>'Нарххо 2024'!BV847</f>
        <v>0</v>
      </c>
      <c r="BW847" s="135">
        <f>'Нарххо 2024'!BW847</f>
        <v>0</v>
      </c>
      <c r="BX847" s="169">
        <f>'Нарххо 2024'!BX847</f>
        <v>5</v>
      </c>
    </row>
    <row r="848" spans="1:76" ht="18" x14ac:dyDescent="0.25">
      <c r="A848" s="287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</row>
    <row r="849" spans="1:76" ht="18" x14ac:dyDescent="0.25">
      <c r="A849" s="288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0</v>
      </c>
      <c r="BV849" s="135">
        <f>'Нарххо 2024'!BV849</f>
        <v>0</v>
      </c>
      <c r="BW849" s="135">
        <f>'Нарххо 2024'!BW849</f>
        <v>0</v>
      </c>
      <c r="BX849" s="169">
        <f>'Нарххо 2024'!BX849</f>
        <v>3.3</v>
      </c>
    </row>
    <row r="850" spans="1:76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0</v>
      </c>
      <c r="BV850" s="135">
        <f>'Нарххо 2024'!BV850</f>
        <v>0</v>
      </c>
      <c r="BW850" s="135">
        <f>'Нарххо 2024'!BW850</f>
        <v>0</v>
      </c>
      <c r="BX850" s="169">
        <f>'Нарххо 2024'!BX850</f>
        <v>4</v>
      </c>
    </row>
    <row r="851" spans="1:76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0</v>
      </c>
      <c r="BV851" s="135">
        <f>'Нарххо 2024'!BV851</f>
        <v>0</v>
      </c>
      <c r="BW851" s="135">
        <f>'Нарххо 2024'!BW851</f>
        <v>0</v>
      </c>
      <c r="BX851" s="169">
        <f>'Нарххо 2024'!BX851</f>
        <v>22</v>
      </c>
    </row>
    <row r="852" spans="1:76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0</v>
      </c>
      <c r="BV852" s="135">
        <f>'Нарххо 2024'!BV852</f>
        <v>0</v>
      </c>
      <c r="BW852" s="135">
        <f>'Нарххо 2024'!BW852</f>
        <v>0</v>
      </c>
      <c r="BX852" s="169">
        <f>'Нарххо 2024'!BX852</f>
        <v>20</v>
      </c>
    </row>
    <row r="853" spans="1:76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0</v>
      </c>
      <c r="BV853" s="135">
        <f>'Нарххо 2024'!BV853</f>
        <v>0</v>
      </c>
      <c r="BW853" s="135">
        <f>'Нарххо 2024'!BW853</f>
        <v>0</v>
      </c>
      <c r="BX853" s="169">
        <f>'Нарххо 2024'!BX853</f>
        <v>8</v>
      </c>
    </row>
    <row r="854" spans="1:76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0</v>
      </c>
      <c r="BV854" s="135">
        <f>'Нарххо 2024'!BV854</f>
        <v>0</v>
      </c>
      <c r="BW854" s="135">
        <f>'Нарххо 2024'!BW854</f>
        <v>0</v>
      </c>
      <c r="BX854" s="169">
        <f>'Нарххо 2024'!BX854</f>
        <v>15</v>
      </c>
    </row>
    <row r="855" spans="1:76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0</v>
      </c>
      <c r="BV855" s="135">
        <f>'Нарххо 2024'!BV855</f>
        <v>0</v>
      </c>
      <c r="BW855" s="135">
        <f>'Нарххо 2024'!BW855</f>
        <v>0</v>
      </c>
      <c r="BX855" s="169">
        <f>'Нарххо 2024'!BX855</f>
        <v>16.2</v>
      </c>
    </row>
    <row r="856" spans="1:76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0</v>
      </c>
      <c r="BV856" s="135">
        <f>'Нарххо 2024'!BV856</f>
        <v>0</v>
      </c>
      <c r="BW856" s="135">
        <f>'Нарххо 2024'!BW856</f>
        <v>0</v>
      </c>
      <c r="BX856" s="169">
        <f>'Нарххо 2024'!BX856</f>
        <v>18</v>
      </c>
    </row>
    <row r="857" spans="1:76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0</v>
      </c>
      <c r="BV857" s="135">
        <f>'Нарххо 2024'!BV857</f>
        <v>0</v>
      </c>
      <c r="BW857" s="135">
        <f>'Нарххо 2024'!BW857</f>
        <v>0</v>
      </c>
      <c r="BX857" s="169">
        <f>'Нарххо 2024'!BX857</f>
        <v>90</v>
      </c>
    </row>
    <row r="858" spans="1:76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0</v>
      </c>
      <c r="BV858" s="135">
        <f>'Нарххо 2024'!BV858</f>
        <v>0</v>
      </c>
      <c r="BW858" s="135">
        <f>'Нарххо 2024'!BW858</f>
        <v>0</v>
      </c>
      <c r="BX858" s="169">
        <f>'Нарххо 2024'!BX858</f>
        <v>95</v>
      </c>
    </row>
    <row r="859" spans="1:76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0</v>
      </c>
      <c r="BV859" s="135">
        <f>'Нарххо 2024'!BV859</f>
        <v>0</v>
      </c>
      <c r="BW859" s="135">
        <f>'Нарххо 2024'!BW859</f>
        <v>0</v>
      </c>
      <c r="BX859" s="169">
        <f>'Нарххо 2024'!BX859</f>
        <v>6</v>
      </c>
    </row>
    <row r="860" spans="1:76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0</v>
      </c>
      <c r="BV860" s="135">
        <f>'Нарххо 2024'!BV860</f>
        <v>0</v>
      </c>
      <c r="BW860" s="135">
        <f>'Нарххо 2024'!BW860</f>
        <v>0</v>
      </c>
      <c r="BX860" s="169">
        <f>'Нарххо 2024'!BX860</f>
        <v>14</v>
      </c>
    </row>
    <row r="861" spans="1:76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0</v>
      </c>
      <c r="BV861" s="135">
        <f>'Нарххо 2024'!BV861</f>
        <v>0</v>
      </c>
      <c r="BW861" s="135">
        <f>'Нарххо 2024'!BW861</f>
        <v>0</v>
      </c>
      <c r="BX861" s="169">
        <f>'Нарххо 2024'!BX861</f>
        <v>10.5</v>
      </c>
    </row>
    <row r="862" spans="1:76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0</v>
      </c>
      <c r="BV862" s="135">
        <f>'Нарххо 2024'!BV862</f>
        <v>0</v>
      </c>
      <c r="BW862" s="135">
        <f>'Нарххо 2024'!BW862</f>
        <v>0</v>
      </c>
      <c r="BX862" s="169">
        <f>'Нарххо 2024'!BX862</f>
        <v>28</v>
      </c>
    </row>
    <row r="863" spans="1:76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0</v>
      </c>
      <c r="BV863" s="135">
        <f>'Нарххо 2024'!BV863</f>
        <v>0</v>
      </c>
      <c r="BW863" s="135">
        <f>'Нарххо 2024'!BW863</f>
        <v>0</v>
      </c>
      <c r="BX863" s="169">
        <f>'Нарххо 2024'!BX863</f>
        <v>30</v>
      </c>
    </row>
    <row r="864" spans="1:76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0</v>
      </c>
      <c r="BV864" s="135">
        <f>'Нарххо 2024'!BV864</f>
        <v>0</v>
      </c>
      <c r="BW864" s="135">
        <f>'Нарххо 2024'!BW864</f>
        <v>0</v>
      </c>
      <c r="BX864" s="169">
        <f>'Нарххо 2024'!BX864</f>
        <v>5</v>
      </c>
    </row>
    <row r="865" spans="1:76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0</v>
      </c>
      <c r="BV865" s="135">
        <f>'Нарххо 2024'!BV865</f>
        <v>0</v>
      </c>
      <c r="BW865" s="135">
        <f>'Нарххо 2024'!BW865</f>
        <v>0</v>
      </c>
      <c r="BX865" s="169">
        <f>'Нарххо 2024'!BX865</f>
        <v>4.7</v>
      </c>
    </row>
    <row r="866" spans="1:76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0</v>
      </c>
      <c r="BV866" s="135">
        <f>'Нарххо 2024'!BV866</f>
        <v>0</v>
      </c>
      <c r="BW866" s="135">
        <f>'Нарххо 2024'!BW866</f>
        <v>0</v>
      </c>
      <c r="BX866" s="169">
        <f>'Нарххо 2024'!BX866</f>
        <v>3.5</v>
      </c>
    </row>
    <row r="867" spans="1:76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0</v>
      </c>
      <c r="BV867" s="135">
        <f>'Нарххо 2024'!BV867</f>
        <v>0</v>
      </c>
      <c r="BW867" s="135">
        <f>'Нарххо 2024'!BW867</f>
        <v>0</v>
      </c>
      <c r="BX867" s="169">
        <f>'Нарххо 2024'!BX867</f>
        <v>17</v>
      </c>
    </row>
    <row r="868" spans="1:76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0</v>
      </c>
      <c r="BV868" s="135">
        <f>'Нарххо 2024'!BV868</f>
        <v>0</v>
      </c>
      <c r="BW868" s="135">
        <f>'Нарххо 2024'!BW868</f>
        <v>0</v>
      </c>
      <c r="BX868" s="169">
        <f>'Нарххо 2024'!BX868</f>
        <v>18</v>
      </c>
    </row>
    <row r="869" spans="1:76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0</v>
      </c>
      <c r="BV869" s="135">
        <f>'Нарххо 2024'!BV869</f>
        <v>0</v>
      </c>
      <c r="BW869" s="135">
        <f>'Нарххо 2024'!BW869</f>
        <v>0</v>
      </c>
      <c r="BX869" s="169">
        <f>'Нарххо 2024'!BX869</f>
        <v>17</v>
      </c>
    </row>
    <row r="870" spans="1:76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0</v>
      </c>
      <c r="BV870" s="135">
        <f>'Нарххо 2024'!BV870</f>
        <v>0</v>
      </c>
      <c r="BW870" s="135">
        <f>'Нарххо 2024'!BW870</f>
        <v>0</v>
      </c>
      <c r="BX870" s="169">
        <f>'Нарххо 2024'!BX870</f>
        <v>3.5</v>
      </c>
    </row>
    <row r="871" spans="1:76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0</v>
      </c>
      <c r="BV871" s="135">
        <f>'Нарххо 2024'!BV871</f>
        <v>0</v>
      </c>
      <c r="BW871" s="135">
        <f>'Нарххо 2024'!BW871</f>
        <v>0</v>
      </c>
      <c r="BX871" s="169">
        <f>'Нарххо 2024'!BX871</f>
        <v>2</v>
      </c>
    </row>
    <row r="872" spans="1:76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0</v>
      </c>
      <c r="BV872" s="135">
        <f>'Нарххо 2024'!BV872</f>
        <v>0</v>
      </c>
      <c r="BW872" s="135">
        <f>'Нарххо 2024'!BW872</f>
        <v>0</v>
      </c>
      <c r="BX872" s="169">
        <f>'Нарххо 2024'!BX872</f>
        <v>40</v>
      </c>
    </row>
    <row r="873" spans="1:76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0</v>
      </c>
      <c r="BV873" s="135">
        <f>'Нарххо 2024'!BV873</f>
        <v>0</v>
      </c>
      <c r="BW873" s="135">
        <f>'Нарххо 2024'!BW873</f>
        <v>0</v>
      </c>
      <c r="BX873" s="169">
        <f>'Нарххо 2024'!BX873</f>
        <v>7</v>
      </c>
    </row>
    <row r="874" spans="1:76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0</v>
      </c>
      <c r="BV874" s="135">
        <f>'Нарххо 2024'!BV874</f>
        <v>0</v>
      </c>
      <c r="BW874" s="135">
        <f>'Нарххо 2024'!BW874</f>
        <v>0</v>
      </c>
      <c r="BX874" s="169">
        <f>'Нарххо 2024'!BX874</f>
        <v>10.199999999999999</v>
      </c>
    </row>
    <row r="875" spans="1:76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0</v>
      </c>
      <c r="BV875" s="135">
        <f>'Нарххо 2024'!BV875</f>
        <v>0</v>
      </c>
      <c r="BW875" s="135">
        <f>'Нарххо 2024'!BW875</f>
        <v>0</v>
      </c>
      <c r="BX875" s="169">
        <f>'Нарххо 2024'!BX875</f>
        <v>11</v>
      </c>
    </row>
    <row r="876" spans="1:76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</row>
    <row r="877" spans="1:76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0</v>
      </c>
      <c r="BV877" s="135">
        <f>'Нарххо 2024'!BV877</f>
        <v>0</v>
      </c>
      <c r="BW877" s="135">
        <f>'Нарххо 2024'!BW877</f>
        <v>0</v>
      </c>
      <c r="BX877" s="169">
        <f>'Нарххо 2024'!BX877</f>
        <v>10.85</v>
      </c>
    </row>
    <row r="878" spans="1:76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0</v>
      </c>
      <c r="BV878" s="135">
        <f>'Нарххо 2024'!BV878</f>
        <v>0</v>
      </c>
      <c r="BW878" s="135">
        <f>'Нарххо 2024'!BW878</f>
        <v>0</v>
      </c>
      <c r="BX878" s="169">
        <f>'Нарххо 2024'!BX878</f>
        <v>10.95</v>
      </c>
    </row>
    <row r="879" spans="1:7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</row>
    <row r="880" spans="1:7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</row>
    <row r="881" spans="1:7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</row>
    <row r="882" spans="1:7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</row>
    <row r="883" spans="1:76" ht="18" x14ac:dyDescent="0.25">
      <c r="A883" s="292" t="s">
        <v>200</v>
      </c>
      <c r="B883" s="292"/>
      <c r="C883" s="292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</row>
    <row r="884" spans="1:76" x14ac:dyDescent="0.3">
      <c r="A884" s="212"/>
      <c r="B884" s="257"/>
      <c r="C884" s="289" t="s">
        <v>157</v>
      </c>
      <c r="D884" s="290"/>
      <c r="E884" s="290"/>
      <c r="F884" s="290"/>
      <c r="G884" s="290"/>
      <c r="H884" s="290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0"/>
      <c r="AI884" s="290"/>
      <c r="AJ884" s="290"/>
      <c r="AK884" s="290"/>
      <c r="AL884" s="290"/>
      <c r="AM884" s="290"/>
      <c r="AN884" s="290"/>
      <c r="AO884" s="290"/>
      <c r="AP884" s="290"/>
      <c r="AQ884" s="290"/>
      <c r="AR884" s="290"/>
      <c r="AS884" s="290"/>
      <c r="AT884" s="290"/>
      <c r="AU884" s="290"/>
      <c r="AV884" s="290"/>
      <c r="AW884" s="290"/>
      <c r="AX884" s="290"/>
      <c r="AY884" s="290"/>
      <c r="AZ884" s="290"/>
      <c r="BA884" s="290"/>
      <c r="BB884" s="290"/>
      <c r="BC884" s="290"/>
      <c r="BD884" s="290"/>
      <c r="BE884" s="290"/>
      <c r="BF884" s="290"/>
      <c r="BG884" s="290"/>
      <c r="BH884" s="290"/>
      <c r="BI884" s="290"/>
      <c r="BJ884" s="290"/>
      <c r="BK884" s="290"/>
      <c r="BL884" s="290"/>
      <c r="BM884" s="290"/>
      <c r="BN884" s="290"/>
      <c r="BO884" s="290"/>
      <c r="BP884" s="290"/>
      <c r="BQ884" s="290"/>
      <c r="BR884" s="290"/>
      <c r="BS884" s="290"/>
      <c r="BT884" s="290"/>
      <c r="BU884" s="290"/>
      <c r="BV884" s="290"/>
      <c r="BW884" s="290"/>
      <c r="BX884" s="291"/>
    </row>
    <row r="885" spans="1:76" ht="18.75" customHeight="1" x14ac:dyDescent="0.3">
      <c r="A885" s="218"/>
      <c r="B885" s="198"/>
      <c r="C885" s="279" t="s">
        <v>139</v>
      </c>
      <c r="D885" s="280"/>
      <c r="E885" s="280"/>
      <c r="F885" s="281"/>
      <c r="G885" s="274" t="s">
        <v>221</v>
      </c>
      <c r="H885" s="276" t="s">
        <v>139</v>
      </c>
      <c r="I885" s="277"/>
      <c r="J885" s="277"/>
      <c r="K885" s="278"/>
      <c r="L885" s="274" t="s">
        <v>221</v>
      </c>
      <c r="M885" s="276" t="s">
        <v>139</v>
      </c>
      <c r="N885" s="277"/>
      <c r="O885" s="277"/>
      <c r="P885" s="278"/>
      <c r="Q885" s="274" t="s">
        <v>221</v>
      </c>
      <c r="R885" s="276" t="s">
        <v>139</v>
      </c>
      <c r="S885" s="277"/>
      <c r="T885" s="277"/>
      <c r="U885" s="277"/>
      <c r="V885" s="278"/>
      <c r="W885" s="274" t="s">
        <v>221</v>
      </c>
      <c r="X885" s="276" t="s">
        <v>139</v>
      </c>
      <c r="Y885" s="277"/>
      <c r="Z885" s="277"/>
      <c r="AA885" s="278"/>
      <c r="AB885" s="274" t="s">
        <v>221</v>
      </c>
      <c r="AC885" s="276" t="s">
        <v>139</v>
      </c>
      <c r="AD885" s="277"/>
      <c r="AE885" s="277"/>
      <c r="AF885" s="278"/>
      <c r="AG885" s="274" t="s">
        <v>221</v>
      </c>
      <c r="AH885" s="276" t="s">
        <v>139</v>
      </c>
      <c r="AI885" s="277"/>
      <c r="AJ885" s="277"/>
      <c r="AK885" s="277"/>
      <c r="AL885" s="278"/>
      <c r="AM885" s="274" t="s">
        <v>221</v>
      </c>
      <c r="AN885" s="276" t="s">
        <v>139</v>
      </c>
      <c r="AO885" s="277"/>
      <c r="AP885" s="277"/>
      <c r="AQ885" s="278"/>
      <c r="AR885" s="274" t="s">
        <v>221</v>
      </c>
      <c r="AS885" s="276" t="s">
        <v>139</v>
      </c>
      <c r="AT885" s="277"/>
      <c r="AU885" s="277"/>
      <c r="AV885" s="277"/>
      <c r="AW885" s="256"/>
      <c r="AX885" s="274" t="s">
        <v>221</v>
      </c>
      <c r="AY885" s="276" t="s">
        <v>139</v>
      </c>
      <c r="AZ885" s="277"/>
      <c r="BA885" s="277"/>
      <c r="BB885" s="278"/>
      <c r="BC885" s="274" t="s">
        <v>221</v>
      </c>
      <c r="BD885" s="276" t="s">
        <v>139</v>
      </c>
      <c r="BE885" s="277"/>
      <c r="BF885" s="277"/>
      <c r="BG885" s="278"/>
      <c r="BH885" s="274" t="s">
        <v>221</v>
      </c>
      <c r="BI885" s="276" t="s">
        <v>139</v>
      </c>
      <c r="BJ885" s="277"/>
      <c r="BK885" s="277"/>
      <c r="BL885" s="277"/>
      <c r="BM885" s="278"/>
      <c r="BN885" s="274" t="s">
        <v>221</v>
      </c>
      <c r="BO885" s="276" t="s">
        <v>316</v>
      </c>
      <c r="BP885" s="277"/>
      <c r="BQ885" s="277"/>
      <c r="BR885" s="277"/>
      <c r="BS885" s="274" t="s">
        <v>221</v>
      </c>
      <c r="BT885" s="276" t="s">
        <v>316</v>
      </c>
      <c r="BU885" s="277"/>
      <c r="BV885" s="277"/>
      <c r="BW885" s="277"/>
      <c r="BX885" s="274" t="s">
        <v>221</v>
      </c>
    </row>
    <row r="886" spans="1:76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5"/>
      <c r="H886" s="138" t="s">
        <v>141</v>
      </c>
      <c r="I886" s="138" t="s">
        <v>142</v>
      </c>
      <c r="J886" s="138" t="s">
        <v>143</v>
      </c>
      <c r="K886" s="138" t="s">
        <v>144</v>
      </c>
      <c r="L886" s="275"/>
      <c r="M886" s="138" t="s">
        <v>145</v>
      </c>
      <c r="N886" s="138" t="s">
        <v>146</v>
      </c>
      <c r="O886" s="138" t="s">
        <v>147</v>
      </c>
      <c r="P886" s="138" t="s">
        <v>148</v>
      </c>
      <c r="Q886" s="275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5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75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7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5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7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5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75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75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75"/>
    </row>
    <row r="887" spans="1:76" ht="18" x14ac:dyDescent="0.25">
      <c r="A887" s="287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</row>
    <row r="888" spans="1:76" ht="18" x14ac:dyDescent="0.25">
      <c r="A888" s="288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0</v>
      </c>
      <c r="BV888" s="135">
        <f>'Нарххо 2024'!BV888</f>
        <v>0</v>
      </c>
      <c r="BW888" s="135">
        <f>'Нарххо 2024'!BW888</f>
        <v>0</v>
      </c>
      <c r="BX888" s="169">
        <f>'Нарххо 2024'!BX888</f>
        <v>6</v>
      </c>
    </row>
    <row r="889" spans="1:76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0</v>
      </c>
      <c r="BV889" s="135">
        <f>'Нарххо 2024'!BV889</f>
        <v>0</v>
      </c>
      <c r="BW889" s="135">
        <f>'Нарххо 2024'!BW889</f>
        <v>0</v>
      </c>
      <c r="BX889" s="169">
        <f>'Нарххо 2024'!BX889</f>
        <v>4</v>
      </c>
    </row>
    <row r="890" spans="1:76" ht="18" x14ac:dyDescent="0.25">
      <c r="A890" s="287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</row>
    <row r="891" spans="1:76" ht="18" x14ac:dyDescent="0.25">
      <c r="A891" s="288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0</v>
      </c>
      <c r="BV891" s="135">
        <f>'Нарххо 2024'!BV891</f>
        <v>0</v>
      </c>
      <c r="BW891" s="135">
        <f>'Нарххо 2024'!BW891</f>
        <v>0</v>
      </c>
      <c r="BX891" s="169">
        <f>'Нарххо 2024'!BX891</f>
        <v>4</v>
      </c>
    </row>
    <row r="892" spans="1:76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0</v>
      </c>
      <c r="BV892" s="135">
        <f>'Нарххо 2024'!BV892</f>
        <v>0</v>
      </c>
      <c r="BW892" s="135">
        <f>'Нарххо 2024'!BW892</f>
        <v>0</v>
      </c>
      <c r="BX892" s="169">
        <f>'Нарххо 2024'!BX892</f>
        <v>4</v>
      </c>
    </row>
    <row r="893" spans="1:76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0</v>
      </c>
      <c r="BV893" s="135">
        <f>'Нарххо 2024'!BV893</f>
        <v>0</v>
      </c>
      <c r="BW893" s="135">
        <f>'Нарххо 2024'!BW893</f>
        <v>0</v>
      </c>
      <c r="BX893" s="169">
        <f>'Нарххо 2024'!BX893</f>
        <v>20</v>
      </c>
    </row>
    <row r="894" spans="1:76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0</v>
      </c>
      <c r="BV894" s="135">
        <f>'Нарххо 2024'!BV894</f>
        <v>0</v>
      </c>
      <c r="BW894" s="135">
        <f>'Нарххо 2024'!BW894</f>
        <v>0</v>
      </c>
      <c r="BX894" s="169">
        <f>'Нарххо 2024'!BX894</f>
        <v>17</v>
      </c>
    </row>
    <row r="895" spans="1:76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0</v>
      </c>
      <c r="BV895" s="135">
        <f>'Нарххо 2024'!BV895</f>
        <v>0</v>
      </c>
      <c r="BW895" s="135">
        <f>'Нарххо 2024'!BW895</f>
        <v>0</v>
      </c>
      <c r="BX895" s="169">
        <f>'Нарххо 2024'!BX895</f>
        <v>7</v>
      </c>
    </row>
    <row r="896" spans="1:76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0</v>
      </c>
      <c r="BV896" s="135">
        <f>'Нарххо 2024'!BV896</f>
        <v>0</v>
      </c>
      <c r="BW896" s="135">
        <f>'Нарххо 2024'!BW896</f>
        <v>0</v>
      </c>
      <c r="BX896" s="169">
        <f>'Нарххо 2024'!BX896</f>
        <v>16</v>
      </c>
    </row>
    <row r="897" spans="1:76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0</v>
      </c>
      <c r="BV897" s="135">
        <f>'Нарххо 2024'!BV897</f>
        <v>0</v>
      </c>
      <c r="BW897" s="135">
        <f>'Нарххо 2024'!BW897</f>
        <v>0</v>
      </c>
      <c r="BX897" s="169">
        <f>'Нарххо 2024'!BX897</f>
        <v>16</v>
      </c>
    </row>
    <row r="898" spans="1:76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0</v>
      </c>
      <c r="BV898" s="135">
        <f>'Нарххо 2024'!BV898</f>
        <v>0</v>
      </c>
      <c r="BW898" s="135">
        <f>'Нарххо 2024'!BW898</f>
        <v>0</v>
      </c>
      <c r="BX898" s="169">
        <f>'Нарххо 2024'!BX898</f>
        <v>17</v>
      </c>
    </row>
    <row r="899" spans="1:76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0</v>
      </c>
      <c r="BV899" s="135">
        <f>'Нарххо 2024'!BV899</f>
        <v>0</v>
      </c>
      <c r="BW899" s="135">
        <f>'Нарххо 2024'!BW899</f>
        <v>0</v>
      </c>
      <c r="BX899" s="169">
        <f>'Нарххо 2024'!BX899</f>
        <v>85</v>
      </c>
    </row>
    <row r="900" spans="1:76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0</v>
      </c>
      <c r="BV900" s="135">
        <f>'Нарххо 2024'!BV900</f>
        <v>0</v>
      </c>
      <c r="BW900" s="135">
        <f>'Нарххо 2024'!BW900</f>
        <v>0</v>
      </c>
      <c r="BX900" s="169">
        <f>'Нарххо 2024'!BX900</f>
        <v>87</v>
      </c>
    </row>
    <row r="901" spans="1:76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0</v>
      </c>
      <c r="BV901" s="135">
        <f>'Нарххо 2024'!BV901</f>
        <v>0</v>
      </c>
      <c r="BW901" s="135">
        <f>'Нарххо 2024'!BW901</f>
        <v>0</v>
      </c>
      <c r="BX901" s="169">
        <f>'Нарххо 2024'!BX901</f>
        <v>5</v>
      </c>
    </row>
    <row r="902" spans="1:76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0</v>
      </c>
      <c r="BV902" s="135">
        <f>'Нарххо 2024'!BV902</f>
        <v>0</v>
      </c>
      <c r="BW902" s="135">
        <f>'Нарххо 2024'!BW902</f>
        <v>0</v>
      </c>
      <c r="BX902" s="169">
        <f>'Нарххо 2024'!BX902</f>
        <v>11.66</v>
      </c>
    </row>
    <row r="903" spans="1:76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0</v>
      </c>
      <c r="BV903" s="135">
        <f>'Нарххо 2024'!BV903</f>
        <v>0</v>
      </c>
      <c r="BW903" s="135">
        <f>'Нарххо 2024'!BW903</f>
        <v>0</v>
      </c>
      <c r="BX903" s="169">
        <f>'Нарххо 2024'!BX903</f>
        <v>10.5</v>
      </c>
    </row>
    <row r="904" spans="1:76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0</v>
      </c>
      <c r="BV904" s="135">
        <f>'Нарххо 2024'!BV904</f>
        <v>0</v>
      </c>
      <c r="BW904" s="135">
        <f>'Нарххо 2024'!BW904</f>
        <v>0</v>
      </c>
      <c r="BX904" s="169">
        <f>'Нарххо 2024'!BX904</f>
        <v>45</v>
      </c>
    </row>
    <row r="905" spans="1:76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0</v>
      </c>
      <c r="BV905" s="135">
        <f>'Нарххо 2024'!BV905</f>
        <v>0</v>
      </c>
      <c r="BW905" s="135">
        <f>'Нарххо 2024'!BW905</f>
        <v>0</v>
      </c>
      <c r="BX905" s="169">
        <f>'Нарххо 2024'!BX905</f>
        <v>45</v>
      </c>
    </row>
    <row r="906" spans="1:76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0</v>
      </c>
      <c r="BV906" s="135">
        <f>'Нарххо 2024'!BV906</f>
        <v>0</v>
      </c>
      <c r="BW906" s="135">
        <f>'Нарххо 2024'!BW906</f>
        <v>0</v>
      </c>
      <c r="BX906" s="169">
        <f>'Нарххо 2024'!BX906</f>
        <v>5.44</v>
      </c>
    </row>
    <row r="907" spans="1:76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0</v>
      </c>
      <c r="BV907" s="135">
        <f>'Нарххо 2024'!BV907</f>
        <v>0</v>
      </c>
      <c r="BW907" s="135">
        <f>'Нарххо 2024'!BW907</f>
        <v>0</v>
      </c>
      <c r="BX907" s="169">
        <f>'Нарххо 2024'!BX907</f>
        <v>4.2</v>
      </c>
    </row>
    <row r="908" spans="1:76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0</v>
      </c>
      <c r="BV908" s="135">
        <f>'Нарххо 2024'!BV908</f>
        <v>0</v>
      </c>
      <c r="BW908" s="135">
        <f>'Нарххо 2024'!BW908</f>
        <v>0</v>
      </c>
      <c r="BX908" s="169">
        <f>'Нарххо 2024'!BX908</f>
        <v>3.5</v>
      </c>
    </row>
    <row r="909" spans="1:76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0</v>
      </c>
      <c r="BV909" s="135">
        <f>'Нарххо 2024'!BV909</f>
        <v>0</v>
      </c>
      <c r="BW909" s="135">
        <f>'Нарххо 2024'!BW909</f>
        <v>0</v>
      </c>
      <c r="BX909" s="169">
        <f>'Нарххо 2024'!BX909</f>
        <v>18</v>
      </c>
    </row>
    <row r="910" spans="1:76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0</v>
      </c>
      <c r="BV910" s="135">
        <f>'Нарххо 2024'!BV910</f>
        <v>0</v>
      </c>
      <c r="BW910" s="135">
        <f>'Нарххо 2024'!BW910</f>
        <v>0</v>
      </c>
      <c r="BX910" s="169">
        <f>'Нарххо 2024'!BX910</f>
        <v>17</v>
      </c>
    </row>
    <row r="911" spans="1:76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0</v>
      </c>
      <c r="BV911" s="135">
        <f>'Нарххо 2024'!BV911</f>
        <v>0</v>
      </c>
      <c r="BW911" s="135">
        <f>'Нарххо 2024'!BW911</f>
        <v>0</v>
      </c>
      <c r="BX911" s="169">
        <f>'Нарххо 2024'!BX911</f>
        <v>17</v>
      </c>
    </row>
    <row r="912" spans="1:76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0</v>
      </c>
      <c r="BV912" s="135">
        <f>'Нарххо 2024'!BV912</f>
        <v>0</v>
      </c>
      <c r="BW912" s="135">
        <f>'Нарххо 2024'!BW912</f>
        <v>0</v>
      </c>
      <c r="BX912" s="169">
        <f>'Нарххо 2024'!BX912</f>
        <v>4.5</v>
      </c>
    </row>
    <row r="913" spans="1:76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0</v>
      </c>
      <c r="BV913" s="135">
        <f>'Нарххо 2024'!BV913</f>
        <v>0</v>
      </c>
      <c r="BW913" s="135">
        <f>'Нарххо 2024'!BW913</f>
        <v>0</v>
      </c>
      <c r="BX913" s="169">
        <f>'Нарххо 2024'!BX913</f>
        <v>3.5</v>
      </c>
    </row>
    <row r="914" spans="1:76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0</v>
      </c>
      <c r="BV914" s="135">
        <f>'Нарххо 2024'!BV914</f>
        <v>0</v>
      </c>
      <c r="BW914" s="135">
        <f>'Нарххо 2024'!BW914</f>
        <v>0</v>
      </c>
      <c r="BX914" s="169">
        <f>'Нарххо 2024'!BX914</f>
        <v>50</v>
      </c>
    </row>
    <row r="915" spans="1:76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0</v>
      </c>
      <c r="BV915" s="135">
        <f>'Нарххо 2024'!BV915</f>
        <v>0</v>
      </c>
      <c r="BW915" s="135">
        <f>'Нарххо 2024'!BW915</f>
        <v>0</v>
      </c>
      <c r="BX915" s="169">
        <f>'Нарххо 2024'!BX915</f>
        <v>7.1</v>
      </c>
    </row>
    <row r="916" spans="1:76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0</v>
      </c>
      <c r="BV916" s="135">
        <f>'Нарххо 2024'!BV916</f>
        <v>0</v>
      </c>
      <c r="BW916" s="135">
        <f>'Нарххо 2024'!BW916</f>
        <v>0</v>
      </c>
      <c r="BX916" s="169">
        <f>'Нарххо 2024'!BX916</f>
        <v>11</v>
      </c>
    </row>
    <row r="917" spans="1:76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0</v>
      </c>
      <c r="BV917" s="135">
        <f>'Нарххо 2024'!BV917</f>
        <v>0</v>
      </c>
      <c r="BW917" s="135">
        <f>'Нарххо 2024'!BW917</f>
        <v>0</v>
      </c>
      <c r="BX917" s="169">
        <f>'Нарххо 2024'!BX917</f>
        <v>11.3</v>
      </c>
    </row>
    <row r="918" spans="1:76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</row>
    <row r="919" spans="1:76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0</v>
      </c>
      <c r="BV919" s="135">
        <f>'Нарххо 2024'!BV919</f>
        <v>0</v>
      </c>
      <c r="BW919" s="135">
        <f>'Нарххо 2024'!BW919</f>
        <v>0</v>
      </c>
      <c r="BX919" s="169">
        <f>'Нарххо 2024'!BX919</f>
        <v>10.85</v>
      </c>
    </row>
    <row r="920" spans="1:76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0</v>
      </c>
      <c r="BV920" s="135">
        <f>'Нарххо 2024'!BV920</f>
        <v>0</v>
      </c>
      <c r="BW920" s="135">
        <f>'Нарххо 2024'!BW920</f>
        <v>0</v>
      </c>
      <c r="BX920" s="169">
        <f>'Нарххо 2024'!BX920</f>
        <v>10.95</v>
      </c>
    </row>
    <row r="921" spans="1:7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</row>
    <row r="922" spans="1:7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</row>
    <row r="923" spans="1:7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</row>
    <row r="924" spans="1:76" ht="18" x14ac:dyDescent="0.25">
      <c r="A924" s="292" t="s">
        <v>200</v>
      </c>
      <c r="B924" s="292"/>
      <c r="C924" s="292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</row>
    <row r="925" spans="1:76" ht="18.75" customHeight="1" x14ac:dyDescent="0.3">
      <c r="A925" s="212"/>
      <c r="B925" s="257"/>
      <c r="C925" s="289" t="s">
        <v>220</v>
      </c>
      <c r="D925" s="290"/>
      <c r="E925" s="290"/>
      <c r="F925" s="290"/>
      <c r="G925" s="290"/>
      <c r="H925" s="290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0"/>
      <c r="AI925" s="290"/>
      <c r="AJ925" s="290"/>
      <c r="AK925" s="290"/>
      <c r="AL925" s="290"/>
      <c r="AM925" s="290"/>
      <c r="AN925" s="290"/>
      <c r="AO925" s="290"/>
      <c r="AP925" s="290"/>
      <c r="AQ925" s="290"/>
      <c r="AR925" s="290"/>
      <c r="AS925" s="290"/>
      <c r="AT925" s="290"/>
      <c r="AU925" s="290"/>
      <c r="AV925" s="290"/>
      <c r="AW925" s="290"/>
      <c r="AX925" s="290"/>
      <c r="AY925" s="290"/>
      <c r="AZ925" s="290"/>
      <c r="BA925" s="290"/>
      <c r="BB925" s="290"/>
      <c r="BC925" s="290"/>
      <c r="BD925" s="290"/>
      <c r="BE925" s="290"/>
      <c r="BF925" s="290"/>
      <c r="BG925" s="290"/>
      <c r="BH925" s="290"/>
      <c r="BI925" s="290"/>
      <c r="BJ925" s="290"/>
      <c r="BK925" s="290"/>
      <c r="BL925" s="290"/>
      <c r="BM925" s="290"/>
      <c r="BN925" s="290"/>
      <c r="BO925" s="290"/>
      <c r="BP925" s="290"/>
      <c r="BQ925" s="290"/>
      <c r="BR925" s="290"/>
      <c r="BS925" s="290"/>
      <c r="BT925" s="290"/>
      <c r="BU925" s="290"/>
      <c r="BV925" s="290"/>
      <c r="BW925" s="290"/>
      <c r="BX925" s="291"/>
    </row>
    <row r="926" spans="1:76" ht="18.75" customHeight="1" x14ac:dyDescent="0.3">
      <c r="A926" s="218"/>
      <c r="B926" s="198"/>
      <c r="C926" s="279" t="s">
        <v>139</v>
      </c>
      <c r="D926" s="280"/>
      <c r="E926" s="280"/>
      <c r="F926" s="281"/>
      <c r="G926" s="274" t="s">
        <v>221</v>
      </c>
      <c r="H926" s="276" t="s">
        <v>139</v>
      </c>
      <c r="I926" s="277"/>
      <c r="J926" s="277"/>
      <c r="K926" s="278"/>
      <c r="L926" s="274" t="s">
        <v>221</v>
      </c>
      <c r="M926" s="276" t="s">
        <v>139</v>
      </c>
      <c r="N926" s="277"/>
      <c r="O926" s="277"/>
      <c r="P926" s="278"/>
      <c r="Q926" s="274" t="s">
        <v>221</v>
      </c>
      <c r="R926" s="276" t="s">
        <v>139</v>
      </c>
      <c r="S926" s="277"/>
      <c r="T926" s="277"/>
      <c r="U926" s="277"/>
      <c r="V926" s="278"/>
      <c r="W926" s="274" t="s">
        <v>221</v>
      </c>
      <c r="X926" s="276" t="s">
        <v>139</v>
      </c>
      <c r="Y926" s="277"/>
      <c r="Z926" s="277"/>
      <c r="AA926" s="278"/>
      <c r="AB926" s="274" t="s">
        <v>221</v>
      </c>
      <c r="AC926" s="276" t="s">
        <v>139</v>
      </c>
      <c r="AD926" s="277"/>
      <c r="AE926" s="277"/>
      <c r="AF926" s="278"/>
      <c r="AG926" s="274" t="s">
        <v>221</v>
      </c>
      <c r="AH926" s="276" t="s">
        <v>139</v>
      </c>
      <c r="AI926" s="277"/>
      <c r="AJ926" s="277"/>
      <c r="AK926" s="277"/>
      <c r="AL926" s="278"/>
      <c r="AM926" s="274" t="s">
        <v>221</v>
      </c>
      <c r="AN926" s="276" t="s">
        <v>139</v>
      </c>
      <c r="AO926" s="277"/>
      <c r="AP926" s="277"/>
      <c r="AQ926" s="278"/>
      <c r="AR926" s="274" t="s">
        <v>221</v>
      </c>
      <c r="AS926" s="276" t="s">
        <v>139</v>
      </c>
      <c r="AT926" s="277"/>
      <c r="AU926" s="277"/>
      <c r="AV926" s="277"/>
      <c r="AW926" s="256"/>
      <c r="AX926" s="274" t="s">
        <v>221</v>
      </c>
      <c r="AY926" s="276" t="s">
        <v>139</v>
      </c>
      <c r="AZ926" s="277"/>
      <c r="BA926" s="277"/>
      <c r="BB926" s="278"/>
      <c r="BC926" s="274" t="s">
        <v>221</v>
      </c>
      <c r="BD926" s="276" t="s">
        <v>139</v>
      </c>
      <c r="BE926" s="277"/>
      <c r="BF926" s="277"/>
      <c r="BG926" s="278"/>
      <c r="BH926" s="274" t="s">
        <v>221</v>
      </c>
      <c r="BI926" s="276" t="s">
        <v>139</v>
      </c>
      <c r="BJ926" s="277"/>
      <c r="BK926" s="277"/>
      <c r="BL926" s="277"/>
      <c r="BM926" s="278"/>
      <c r="BN926" s="274" t="s">
        <v>221</v>
      </c>
      <c r="BO926" s="276" t="s">
        <v>316</v>
      </c>
      <c r="BP926" s="277"/>
      <c r="BQ926" s="277"/>
      <c r="BR926" s="277"/>
      <c r="BS926" s="274" t="s">
        <v>221</v>
      </c>
      <c r="BT926" s="276" t="s">
        <v>316</v>
      </c>
      <c r="BU926" s="277"/>
      <c r="BV926" s="277"/>
      <c r="BW926" s="277"/>
      <c r="BX926" s="274" t="s">
        <v>221</v>
      </c>
    </row>
    <row r="927" spans="1:76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5"/>
      <c r="H927" s="138" t="s">
        <v>141</v>
      </c>
      <c r="I927" s="138" t="s">
        <v>142</v>
      </c>
      <c r="J927" s="138" t="s">
        <v>143</v>
      </c>
      <c r="K927" s="138" t="s">
        <v>144</v>
      </c>
      <c r="L927" s="275"/>
      <c r="M927" s="138" t="s">
        <v>145</v>
      </c>
      <c r="N927" s="138" t="s">
        <v>146</v>
      </c>
      <c r="O927" s="138" t="s">
        <v>147</v>
      </c>
      <c r="P927" s="138" t="s">
        <v>148</v>
      </c>
      <c r="Q927" s="275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5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75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7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5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7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5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75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75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75"/>
    </row>
    <row r="928" spans="1:76" ht="18" x14ac:dyDescent="0.25">
      <c r="A928" s="287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</row>
    <row r="929" spans="1:76" ht="18" x14ac:dyDescent="0.25">
      <c r="A929" s="288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0</v>
      </c>
      <c r="BV929" s="135">
        <f>'Нарххо 2024'!BV929</f>
        <v>0</v>
      </c>
      <c r="BW929" s="135">
        <f>'Нарххо 2024'!BW929</f>
        <v>0</v>
      </c>
      <c r="BX929" s="169">
        <f>'Нарххо 2024'!BX929</f>
        <v>5.5</v>
      </c>
    </row>
    <row r="930" spans="1:76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0</v>
      </c>
      <c r="BV930" s="135">
        <f>'Нарххо 2024'!BV930</f>
        <v>0</v>
      </c>
      <c r="BW930" s="135">
        <f>'Нарххо 2024'!BW930</f>
        <v>0</v>
      </c>
      <c r="BX930" s="169">
        <f>'Нарххо 2024'!BX930</f>
        <v>6</v>
      </c>
    </row>
    <row r="931" spans="1:76" ht="18" x14ac:dyDescent="0.25">
      <c r="A931" s="287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</row>
    <row r="932" spans="1:76" ht="18" x14ac:dyDescent="0.25">
      <c r="A932" s="288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0</v>
      </c>
      <c r="BV932" s="135">
        <f>'Нарххо 2024'!BV932</f>
        <v>0</v>
      </c>
      <c r="BW932" s="135">
        <f>'Нарххо 2024'!BW932</f>
        <v>0</v>
      </c>
      <c r="BX932" s="169">
        <f>'Нарххо 2024'!BX932</f>
        <v>3</v>
      </c>
    </row>
    <row r="933" spans="1:76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0</v>
      </c>
      <c r="BV933" s="135">
        <f>'Нарххо 2024'!BV933</f>
        <v>0</v>
      </c>
      <c r="BW933" s="135">
        <f>'Нарххо 2024'!BW933</f>
        <v>0</v>
      </c>
      <c r="BX933" s="169">
        <f>'Нарххо 2024'!BX933</f>
        <v>3.3</v>
      </c>
    </row>
    <row r="934" spans="1:76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0</v>
      </c>
      <c r="BV934" s="135">
        <f>'Нарххо 2024'!BV934</f>
        <v>0</v>
      </c>
      <c r="BW934" s="135">
        <f>'Нарххо 2024'!BW934</f>
        <v>0</v>
      </c>
      <c r="BX934" s="169">
        <f>'Нарххо 2024'!BX934</f>
        <v>20</v>
      </c>
    </row>
    <row r="935" spans="1:76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0</v>
      </c>
      <c r="BV935" s="135">
        <f>'Нарххо 2024'!BV935</f>
        <v>0</v>
      </c>
      <c r="BW935" s="135">
        <f>'Нарххо 2024'!BW935</f>
        <v>0</v>
      </c>
      <c r="BX935" s="169">
        <f>'Нарххо 2024'!BX935</f>
        <v>20</v>
      </c>
    </row>
    <row r="936" spans="1:76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0</v>
      </c>
      <c r="BV936" s="135">
        <f>'Нарххо 2024'!BV936</f>
        <v>0</v>
      </c>
      <c r="BW936" s="135">
        <f>'Нарххо 2024'!BW936</f>
        <v>0</v>
      </c>
      <c r="BX936" s="169">
        <f>'Нарххо 2024'!BX936</f>
        <v>10</v>
      </c>
    </row>
    <row r="937" spans="1:76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0</v>
      </c>
      <c r="BV937" s="135">
        <f>'Нарххо 2024'!BV937</f>
        <v>0</v>
      </c>
      <c r="BW937" s="135">
        <f>'Нарххо 2024'!BW937</f>
        <v>0</v>
      </c>
      <c r="BX937" s="169">
        <f>'Нарххо 2024'!BX937</f>
        <v>13</v>
      </c>
    </row>
    <row r="938" spans="1:76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0</v>
      </c>
      <c r="BV938" s="135">
        <f>'Нарххо 2024'!BV938</f>
        <v>0</v>
      </c>
      <c r="BW938" s="135">
        <f>'Нарххо 2024'!BW938</f>
        <v>0</v>
      </c>
      <c r="BX938" s="169">
        <f>'Нарххо 2024'!BX938</f>
        <v>17</v>
      </c>
    </row>
    <row r="939" spans="1:76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0</v>
      </c>
      <c r="BV939" s="135">
        <f>'Нарххо 2024'!BV939</f>
        <v>0</v>
      </c>
      <c r="BW939" s="135">
        <f>'Нарххо 2024'!BW939</f>
        <v>0</v>
      </c>
      <c r="BX939" s="169">
        <f>'Нарххо 2024'!BX939</f>
        <v>18</v>
      </c>
    </row>
    <row r="940" spans="1:76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0</v>
      </c>
      <c r="BV940" s="135">
        <f>'Нарххо 2024'!BV940</f>
        <v>0</v>
      </c>
      <c r="BW940" s="135">
        <f>'Нарххо 2024'!BW940</f>
        <v>0</v>
      </c>
      <c r="BX940" s="169">
        <f>'Нарххо 2024'!BX940</f>
        <v>80</v>
      </c>
    </row>
    <row r="941" spans="1:76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0</v>
      </c>
      <c r="BV941" s="135">
        <f>'Нарххо 2024'!BV941</f>
        <v>0</v>
      </c>
      <c r="BW941" s="135">
        <f>'Нарххо 2024'!BW941</f>
        <v>0</v>
      </c>
      <c r="BX941" s="169">
        <f>'Нарххо 2024'!BX941</f>
        <v>90</v>
      </c>
    </row>
    <row r="942" spans="1:76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0</v>
      </c>
      <c r="BV942" s="135">
        <f>'Нарххо 2024'!BV942</f>
        <v>0</v>
      </c>
      <c r="BW942" s="135">
        <f>'Нарххо 2024'!BW942</f>
        <v>0</v>
      </c>
      <c r="BX942" s="169">
        <f>'Нарххо 2024'!BX942</f>
        <v>5</v>
      </c>
    </row>
    <row r="943" spans="1:76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0</v>
      </c>
      <c r="BV943" s="135">
        <f>'Нарххо 2024'!BV943</f>
        <v>0</v>
      </c>
      <c r="BW943" s="135">
        <f>'Нарххо 2024'!BW943</f>
        <v>0</v>
      </c>
      <c r="BX943" s="169">
        <f>'Нарххо 2024'!BX943</f>
        <v>13</v>
      </c>
    </row>
    <row r="944" spans="1:76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0</v>
      </c>
      <c r="BV944" s="135">
        <f>'Нарххо 2024'!BV944</f>
        <v>0</v>
      </c>
      <c r="BW944" s="135">
        <f>'Нарххо 2024'!BW944</f>
        <v>0</v>
      </c>
      <c r="BX944" s="169">
        <f>'Нарххо 2024'!BX944</f>
        <v>11.5</v>
      </c>
    </row>
    <row r="945" spans="1:76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0</v>
      </c>
      <c r="BV945" s="135">
        <f>'Нарххо 2024'!BV945</f>
        <v>0</v>
      </c>
      <c r="BW945" s="135">
        <f>'Нарххо 2024'!BW945</f>
        <v>0</v>
      </c>
      <c r="BX945" s="169">
        <f>'Нарххо 2024'!BX945</f>
        <v>40</v>
      </c>
    </row>
    <row r="946" spans="1:76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0</v>
      </c>
      <c r="BV946" s="135">
        <f>'Нарххо 2024'!BV946</f>
        <v>0</v>
      </c>
      <c r="BW946" s="135">
        <f>'Нарххо 2024'!BW946</f>
        <v>0</v>
      </c>
      <c r="BX946" s="169">
        <f>'Нарххо 2024'!BX946</f>
        <v>40</v>
      </c>
    </row>
    <row r="947" spans="1:76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0</v>
      </c>
      <c r="BV947" s="135">
        <f>'Нарххо 2024'!BV947</f>
        <v>0</v>
      </c>
      <c r="BW947" s="135">
        <f>'Нарххо 2024'!BW947</f>
        <v>0</v>
      </c>
      <c r="BX947" s="169">
        <f>'Нарххо 2024'!BX947</f>
        <v>5.2</v>
      </c>
    </row>
    <row r="948" spans="1:76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0</v>
      </c>
      <c r="BV948" s="135">
        <f>'Нарххо 2024'!BV948</f>
        <v>0</v>
      </c>
      <c r="BW948" s="135">
        <f>'Нарххо 2024'!BW948</f>
        <v>0</v>
      </c>
      <c r="BX948" s="169">
        <f>'Нарххо 2024'!BX948</f>
        <v>4.8</v>
      </c>
    </row>
    <row r="949" spans="1:76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0</v>
      </c>
      <c r="BV949" s="135">
        <f>'Нарххо 2024'!BV949</f>
        <v>0</v>
      </c>
      <c r="BW949" s="135">
        <f>'Нарххо 2024'!BW949</f>
        <v>0</v>
      </c>
      <c r="BX949" s="169">
        <f>'Нарххо 2024'!BX949</f>
        <v>4</v>
      </c>
    </row>
    <row r="950" spans="1:76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0</v>
      </c>
      <c r="BV950" s="135">
        <f>'Нарххо 2024'!BV950</f>
        <v>0</v>
      </c>
      <c r="BW950" s="135">
        <f>'Нарххо 2024'!BW950</f>
        <v>0</v>
      </c>
      <c r="BX950" s="169">
        <f>'Нарххо 2024'!BX950</f>
        <v>20</v>
      </c>
    </row>
    <row r="951" spans="1:76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0</v>
      </c>
      <c r="BV951" s="135">
        <f>'Нарххо 2024'!BV951</f>
        <v>0</v>
      </c>
      <c r="BW951" s="135">
        <f>'Нарххо 2024'!BW951</f>
        <v>0</v>
      </c>
      <c r="BX951" s="169">
        <f>'Нарххо 2024'!BX951</f>
        <v>22</v>
      </c>
    </row>
    <row r="952" spans="1:76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0</v>
      </c>
      <c r="BV952" s="135">
        <f>'Нарххо 2024'!BV952</f>
        <v>0</v>
      </c>
      <c r="BW952" s="135">
        <f>'Нарххо 2024'!BW952</f>
        <v>0</v>
      </c>
      <c r="BX952" s="169">
        <f>'Нарххо 2024'!BX952</f>
        <v>17</v>
      </c>
    </row>
    <row r="953" spans="1:76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0</v>
      </c>
      <c r="BV953" s="135">
        <f>'Нарххо 2024'!BV953</f>
        <v>0</v>
      </c>
      <c r="BW953" s="135">
        <f>'Нарххо 2024'!BW953</f>
        <v>0</v>
      </c>
      <c r="BX953" s="169">
        <f>'Нарххо 2024'!BX953</f>
        <v>3</v>
      </c>
    </row>
    <row r="954" spans="1:76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0</v>
      </c>
      <c r="BV954" s="135">
        <f>'Нарххо 2024'!BV954</f>
        <v>0</v>
      </c>
      <c r="BW954" s="135">
        <f>'Нарххо 2024'!BW954</f>
        <v>0</v>
      </c>
      <c r="BX954" s="169">
        <f>'Нарххо 2024'!BX954</f>
        <v>5</v>
      </c>
    </row>
    <row r="955" spans="1:76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0</v>
      </c>
      <c r="BV955" s="135">
        <f>'Нарххо 2024'!BV955</f>
        <v>0</v>
      </c>
      <c r="BW955" s="135">
        <f>'Нарххо 2024'!BW955</f>
        <v>0</v>
      </c>
      <c r="BX955" s="169">
        <f>'Нарххо 2024'!BX955</f>
        <v>50</v>
      </c>
    </row>
    <row r="956" spans="1:76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0</v>
      </c>
      <c r="BV956" s="135">
        <f>'Нарххо 2024'!BV956</f>
        <v>0</v>
      </c>
      <c r="BW956" s="135">
        <f>'Нарххо 2024'!BW956</f>
        <v>0</v>
      </c>
      <c r="BX956" s="169">
        <f>'Нарххо 2024'!BX956</f>
        <v>6.9</v>
      </c>
    </row>
    <row r="957" spans="1:76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0</v>
      </c>
      <c r="BV957" s="135">
        <f>'Нарххо 2024'!BV957</f>
        <v>0</v>
      </c>
      <c r="BW957" s="135">
        <f>'Нарххо 2024'!BW957</f>
        <v>0</v>
      </c>
      <c r="BX957" s="169">
        <f>'Нарххо 2024'!BX957</f>
        <v>10.4</v>
      </c>
    </row>
    <row r="958" spans="1:76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0</v>
      </c>
      <c r="BV958" s="135">
        <f>'Нарххо 2024'!BV958</f>
        <v>0</v>
      </c>
      <c r="BW958" s="135">
        <f>'Нарххо 2024'!BW958</f>
        <v>0</v>
      </c>
      <c r="BX958" s="169">
        <f>'Нарххо 2024'!BX958</f>
        <v>10.5</v>
      </c>
    </row>
    <row r="959" spans="1:76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</row>
    <row r="960" spans="1:76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0</v>
      </c>
      <c r="BV960" s="135">
        <f>'Нарххо 2024'!BV960</f>
        <v>0</v>
      </c>
      <c r="BW960" s="135">
        <f>'Нарххо 2024'!BW960</f>
        <v>0</v>
      </c>
      <c r="BX960" s="169">
        <f>'Нарххо 2024'!BX960</f>
        <v>10.85</v>
      </c>
    </row>
    <row r="961" spans="1:76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0</v>
      </c>
      <c r="BV961" s="135">
        <f>'Нарххо 2024'!BV961</f>
        <v>0</v>
      </c>
      <c r="BW961" s="135">
        <f>'Нарххо 2024'!BW961</f>
        <v>0</v>
      </c>
      <c r="BX961" s="169">
        <f>'Нарххо 2024'!BX961</f>
        <v>10.95</v>
      </c>
    </row>
    <row r="962" spans="1:7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</row>
    <row r="963" spans="1:7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</row>
    <row r="964" spans="1:7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</row>
    <row r="965" spans="1:7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</row>
    <row r="966" spans="1:76" ht="18" x14ac:dyDescent="0.25">
      <c r="A966" s="292" t="s">
        <v>200</v>
      </c>
      <c r="B966" s="292"/>
      <c r="C966" s="292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</row>
    <row r="967" spans="1:76" x14ac:dyDescent="0.3">
      <c r="A967" s="212"/>
      <c r="B967" s="200"/>
      <c r="C967" s="289" t="s">
        <v>217</v>
      </c>
      <c r="D967" s="290"/>
      <c r="E967" s="290"/>
      <c r="F967" s="290"/>
      <c r="G967" s="290"/>
      <c r="H967" s="290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0"/>
      <c r="AI967" s="290"/>
      <c r="AJ967" s="290"/>
      <c r="AK967" s="290"/>
      <c r="AL967" s="290"/>
      <c r="AM967" s="290"/>
      <c r="AN967" s="290"/>
      <c r="AO967" s="290"/>
      <c r="AP967" s="290"/>
      <c r="AQ967" s="290"/>
      <c r="AR967" s="290"/>
      <c r="AS967" s="290"/>
      <c r="AT967" s="290"/>
      <c r="AU967" s="290"/>
      <c r="AV967" s="290"/>
      <c r="AW967" s="290"/>
      <c r="AX967" s="290"/>
      <c r="AY967" s="290"/>
      <c r="AZ967" s="290"/>
      <c r="BA967" s="290"/>
      <c r="BB967" s="290"/>
      <c r="BC967" s="290"/>
      <c r="BD967" s="290"/>
      <c r="BE967" s="290"/>
      <c r="BF967" s="290"/>
      <c r="BG967" s="290"/>
      <c r="BH967" s="290"/>
      <c r="BI967" s="290"/>
      <c r="BJ967" s="290"/>
      <c r="BK967" s="290"/>
      <c r="BL967" s="290"/>
      <c r="BM967" s="290"/>
      <c r="BN967" s="290"/>
      <c r="BO967" s="290"/>
      <c r="BP967" s="290"/>
      <c r="BQ967" s="290"/>
      <c r="BR967" s="290"/>
      <c r="BS967" s="290"/>
      <c r="BT967" s="290"/>
      <c r="BU967" s="290"/>
      <c r="BV967" s="290"/>
      <c r="BW967" s="290"/>
      <c r="BX967" s="291"/>
    </row>
    <row r="968" spans="1:76" ht="18.75" customHeight="1" x14ac:dyDescent="0.3">
      <c r="A968" s="244"/>
      <c r="B968" s="199"/>
      <c r="C968" s="279" t="s">
        <v>139</v>
      </c>
      <c r="D968" s="280"/>
      <c r="E968" s="280"/>
      <c r="F968" s="281"/>
      <c r="G968" s="274" t="s">
        <v>221</v>
      </c>
      <c r="H968" s="276" t="s">
        <v>139</v>
      </c>
      <c r="I968" s="277"/>
      <c r="J968" s="277"/>
      <c r="K968" s="278"/>
      <c r="L968" s="274" t="s">
        <v>221</v>
      </c>
      <c r="M968" s="276" t="s">
        <v>139</v>
      </c>
      <c r="N968" s="277"/>
      <c r="O968" s="277"/>
      <c r="P968" s="278"/>
      <c r="Q968" s="274" t="s">
        <v>221</v>
      </c>
      <c r="R968" s="276" t="s">
        <v>139</v>
      </c>
      <c r="S968" s="277"/>
      <c r="T968" s="277"/>
      <c r="U968" s="277"/>
      <c r="V968" s="278"/>
      <c r="W968" s="274" t="s">
        <v>221</v>
      </c>
      <c r="X968" s="276" t="s">
        <v>139</v>
      </c>
      <c r="Y968" s="277"/>
      <c r="Z968" s="277"/>
      <c r="AA968" s="278"/>
      <c r="AB968" s="274" t="s">
        <v>221</v>
      </c>
      <c r="AC968" s="276" t="s">
        <v>139</v>
      </c>
      <c r="AD968" s="277"/>
      <c r="AE968" s="277"/>
      <c r="AF968" s="278"/>
      <c r="AG968" s="274" t="s">
        <v>221</v>
      </c>
      <c r="AH968" s="276" t="s">
        <v>139</v>
      </c>
      <c r="AI968" s="277"/>
      <c r="AJ968" s="277"/>
      <c r="AK968" s="277"/>
      <c r="AL968" s="278"/>
      <c r="AM968" s="274" t="s">
        <v>221</v>
      </c>
      <c r="AN968" s="276" t="s">
        <v>139</v>
      </c>
      <c r="AO968" s="277"/>
      <c r="AP968" s="277"/>
      <c r="AQ968" s="278"/>
      <c r="AR968" s="274" t="s">
        <v>221</v>
      </c>
      <c r="AS968" s="276" t="s">
        <v>139</v>
      </c>
      <c r="AT968" s="277"/>
      <c r="AU968" s="277"/>
      <c r="AV968" s="277"/>
      <c r="AW968" s="256"/>
      <c r="AX968" s="274" t="s">
        <v>221</v>
      </c>
      <c r="AY968" s="276" t="s">
        <v>139</v>
      </c>
      <c r="AZ968" s="277"/>
      <c r="BA968" s="277"/>
      <c r="BB968" s="278"/>
      <c r="BC968" s="274" t="s">
        <v>221</v>
      </c>
      <c r="BD968" s="276" t="s">
        <v>139</v>
      </c>
      <c r="BE968" s="277"/>
      <c r="BF968" s="277"/>
      <c r="BG968" s="278"/>
      <c r="BH968" s="274" t="s">
        <v>221</v>
      </c>
      <c r="BI968" s="276" t="s">
        <v>139</v>
      </c>
      <c r="BJ968" s="277"/>
      <c r="BK968" s="277"/>
      <c r="BL968" s="277"/>
      <c r="BM968" s="278"/>
      <c r="BN968" s="274" t="s">
        <v>221</v>
      </c>
      <c r="BO968" s="276" t="s">
        <v>316</v>
      </c>
      <c r="BP968" s="277"/>
      <c r="BQ968" s="277"/>
      <c r="BR968" s="277"/>
      <c r="BS968" s="274" t="s">
        <v>221</v>
      </c>
      <c r="BT968" s="276" t="s">
        <v>316</v>
      </c>
      <c r="BU968" s="277"/>
      <c r="BV968" s="277"/>
      <c r="BW968" s="277"/>
      <c r="BX968" s="274" t="s">
        <v>221</v>
      </c>
    </row>
    <row r="969" spans="1:76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5"/>
      <c r="H969" s="138" t="s">
        <v>141</v>
      </c>
      <c r="I969" s="138" t="s">
        <v>142</v>
      </c>
      <c r="J969" s="138" t="s">
        <v>143</v>
      </c>
      <c r="K969" s="138" t="s">
        <v>144</v>
      </c>
      <c r="L969" s="275"/>
      <c r="M969" s="138" t="s">
        <v>145</v>
      </c>
      <c r="N969" s="138" t="s">
        <v>146</v>
      </c>
      <c r="O969" s="138" t="s">
        <v>147</v>
      </c>
      <c r="P969" s="138" t="s">
        <v>148</v>
      </c>
      <c r="Q969" s="275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5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75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7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5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7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5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75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75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75"/>
    </row>
    <row r="970" spans="1:76" ht="18" x14ac:dyDescent="0.25">
      <c r="A970" s="287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</row>
    <row r="971" spans="1:76" ht="18" x14ac:dyDescent="0.25">
      <c r="A971" s="288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0</v>
      </c>
      <c r="BV971" s="135">
        <f>'Нарххо 2024'!BV971</f>
        <v>0</v>
      </c>
      <c r="BW971" s="135">
        <f>'Нарххо 2024'!BW971</f>
        <v>0</v>
      </c>
      <c r="BX971" s="169">
        <f>'Нарххо 2024'!BX971</f>
        <v>4.7</v>
      </c>
    </row>
    <row r="972" spans="1:76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0</v>
      </c>
      <c r="BV972" s="135">
        <f>'Нарххо 2024'!BV972</f>
        <v>0</v>
      </c>
      <c r="BW972" s="135">
        <f>'Нарххо 2024'!BW972</f>
        <v>0</v>
      </c>
      <c r="BX972" s="169">
        <f>'Нарххо 2024'!BX972</f>
        <v>4.5999999999999996</v>
      </c>
    </row>
    <row r="973" spans="1:76" ht="18" x14ac:dyDescent="0.25">
      <c r="A973" s="287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</row>
    <row r="974" spans="1:76" ht="18" x14ac:dyDescent="0.25">
      <c r="A974" s="288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0</v>
      </c>
      <c r="BV974" s="135">
        <f>'Нарххо 2024'!BV974</f>
        <v>0</v>
      </c>
      <c r="BW974" s="135">
        <f>'Нарххо 2024'!BW974</f>
        <v>0</v>
      </c>
      <c r="BX974" s="169">
        <f>'Нарххо 2024'!BX974</f>
        <v>3.5</v>
      </c>
    </row>
    <row r="975" spans="1:76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0</v>
      </c>
      <c r="BV975" s="135">
        <f>'Нарххо 2024'!BV975</f>
        <v>0</v>
      </c>
      <c r="BW975" s="135">
        <f>'Нарххо 2024'!BW975</f>
        <v>0</v>
      </c>
      <c r="BX975" s="169">
        <f>'Нарххо 2024'!BX975</f>
        <v>3.9</v>
      </c>
    </row>
    <row r="976" spans="1:76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0</v>
      </c>
      <c r="BV976" s="135">
        <f>'Нарххо 2024'!BV976</f>
        <v>0</v>
      </c>
      <c r="BW976" s="135">
        <f>'Нарххо 2024'!BW976</f>
        <v>0</v>
      </c>
      <c r="BX976" s="169">
        <f>'Нарххо 2024'!BX976</f>
        <v>29</v>
      </c>
    </row>
    <row r="977" spans="1:76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0</v>
      </c>
      <c r="BV977" s="135">
        <f>'Нарххо 2024'!BV977</f>
        <v>0</v>
      </c>
      <c r="BW977" s="135">
        <f>'Нарххо 2024'!BW977</f>
        <v>0</v>
      </c>
      <c r="BX977" s="169">
        <f>'Нарххо 2024'!BX977</f>
        <v>22</v>
      </c>
    </row>
    <row r="978" spans="1:76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0</v>
      </c>
      <c r="BV978" s="135">
        <f>'Нарххо 2024'!BV978</f>
        <v>0</v>
      </c>
      <c r="BW978" s="135">
        <f>'Нарххо 2024'!BW978</f>
        <v>0</v>
      </c>
      <c r="BX978" s="169">
        <f>'Нарххо 2024'!BX978</f>
        <v>5</v>
      </c>
    </row>
    <row r="979" spans="1:76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0</v>
      </c>
      <c r="BV979" s="135">
        <f>'Нарххо 2024'!BV979</f>
        <v>0</v>
      </c>
      <c r="BW979" s="135">
        <f>'Нарххо 2024'!BW979</f>
        <v>0</v>
      </c>
      <c r="BX979" s="169">
        <f>'Нарххо 2024'!BX979</f>
        <v>20.2</v>
      </c>
    </row>
    <row r="980" spans="1:76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0</v>
      </c>
      <c r="BV980" s="135">
        <f>'Нарххо 2024'!BV980</f>
        <v>0</v>
      </c>
      <c r="BW980" s="135">
        <f>'Нарххо 2024'!BW980</f>
        <v>0</v>
      </c>
      <c r="BX980" s="169">
        <f>'Нарххо 2024'!BX980</f>
        <v>19</v>
      </c>
    </row>
    <row r="981" spans="1:76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0</v>
      </c>
      <c r="BV981" s="135">
        <f>'Нарххо 2024'!BV981</f>
        <v>0</v>
      </c>
      <c r="BW981" s="135">
        <f>'Нарххо 2024'!BW981</f>
        <v>0</v>
      </c>
      <c r="BX981" s="169">
        <f>'Нарххо 2024'!BX981</f>
        <v>20</v>
      </c>
    </row>
    <row r="982" spans="1:76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0</v>
      </c>
      <c r="BV982" s="135">
        <f>'Нарххо 2024'!BV982</f>
        <v>0</v>
      </c>
      <c r="BW982" s="135">
        <f>'Нарххо 2024'!BW982</f>
        <v>0</v>
      </c>
      <c r="BX982" s="169">
        <f>'Нарххо 2024'!BX982</f>
        <v>80</v>
      </c>
    </row>
    <row r="983" spans="1:76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0</v>
      </c>
      <c r="BV983" s="135">
        <f>'Нарххо 2024'!BV983</f>
        <v>0</v>
      </c>
      <c r="BW983" s="135">
        <f>'Нарххо 2024'!BW983</f>
        <v>0</v>
      </c>
      <c r="BX983" s="169">
        <f>'Нарххо 2024'!BX983</f>
        <v>82</v>
      </c>
    </row>
    <row r="984" spans="1:76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0</v>
      </c>
      <c r="BV984" s="135">
        <f>'Нарххо 2024'!BV984</f>
        <v>0</v>
      </c>
      <c r="BW984" s="135">
        <f>'Нарххо 2024'!BW984</f>
        <v>0</v>
      </c>
      <c r="BX984" s="169">
        <f>'Нарххо 2024'!BX984</f>
        <v>5</v>
      </c>
    </row>
    <row r="985" spans="1:76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0</v>
      </c>
      <c r="BV985" s="135">
        <f>'Нарххо 2024'!BV985</f>
        <v>0</v>
      </c>
      <c r="BW985" s="135">
        <f>'Нарххо 2024'!BW985</f>
        <v>0</v>
      </c>
      <c r="BX985" s="169">
        <f>'Нарххо 2024'!BX985</f>
        <v>13.75</v>
      </c>
    </row>
    <row r="986" spans="1:76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0</v>
      </c>
      <c r="BV986" s="135">
        <f>'Нарххо 2024'!BV986</f>
        <v>0</v>
      </c>
      <c r="BW986" s="135">
        <f>'Нарххо 2024'!BW986</f>
        <v>0</v>
      </c>
      <c r="BX986" s="169">
        <f>'Нарххо 2024'!BX986</f>
        <v>11.9</v>
      </c>
    </row>
    <row r="987" spans="1:76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0</v>
      </c>
      <c r="BV987" s="135">
        <f>'Нарххо 2024'!BV987</f>
        <v>0</v>
      </c>
      <c r="BW987" s="135">
        <f>'Нарххо 2024'!BW987</f>
        <v>0</v>
      </c>
      <c r="BX987" s="169">
        <f>'Нарххо 2024'!BX987</f>
        <v>60</v>
      </c>
    </row>
    <row r="988" spans="1:76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0</v>
      </c>
      <c r="BV988" s="135">
        <f>'Нарххо 2024'!BV988</f>
        <v>0</v>
      </c>
      <c r="BW988" s="135">
        <f>'Нарххо 2024'!BW988</f>
        <v>0</v>
      </c>
      <c r="BX988" s="169">
        <f>'Нарххо 2024'!BX988</f>
        <v>63</v>
      </c>
    </row>
    <row r="989" spans="1:76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0</v>
      </c>
      <c r="BV989" s="135">
        <f>'Нарххо 2024'!BV989</f>
        <v>0</v>
      </c>
      <c r="BW989" s="135">
        <f>'Нарххо 2024'!BW989</f>
        <v>0</v>
      </c>
      <c r="BX989" s="169">
        <f>'Нарххо 2024'!BX989</f>
        <v>5.56</v>
      </c>
    </row>
    <row r="990" spans="1:76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0</v>
      </c>
      <c r="BV990" s="135">
        <f>'Нарххо 2024'!BV990</f>
        <v>0</v>
      </c>
      <c r="BW990" s="135">
        <f>'Нарххо 2024'!BW990</f>
        <v>0</v>
      </c>
      <c r="BX990" s="169">
        <f>'Нарххо 2024'!BX990</f>
        <v>5.2</v>
      </c>
    </row>
    <row r="991" spans="1:76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0</v>
      </c>
      <c r="BV991" s="135">
        <f>'Нарххо 2024'!BV991</f>
        <v>0</v>
      </c>
      <c r="BW991" s="135">
        <f>'Нарххо 2024'!BW991</f>
        <v>0</v>
      </c>
      <c r="BX991" s="169">
        <f>'Нарххо 2024'!BX991</f>
        <v>4.7</v>
      </c>
    </row>
    <row r="992" spans="1:76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0</v>
      </c>
      <c r="BV992" s="135">
        <f>'Нарххо 2024'!BV992</f>
        <v>0</v>
      </c>
      <c r="BW992" s="135">
        <f>'Нарххо 2024'!BW992</f>
        <v>0</v>
      </c>
      <c r="BX992" s="169">
        <f>'Нарххо 2024'!BX992</f>
        <v>20</v>
      </c>
    </row>
    <row r="993" spans="1:76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0</v>
      </c>
      <c r="BV993" s="135">
        <f>'Нарххо 2024'!BV993</f>
        <v>0</v>
      </c>
      <c r="BW993" s="135">
        <f>'Нарххо 2024'!BW993</f>
        <v>0</v>
      </c>
      <c r="BX993" s="169">
        <f>'Нарххо 2024'!BX993</f>
        <v>17</v>
      </c>
    </row>
    <row r="994" spans="1:76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0</v>
      </c>
      <c r="BV994" s="135">
        <f>'Нарххо 2024'!BV994</f>
        <v>0</v>
      </c>
      <c r="BW994" s="135">
        <f>'Нарххо 2024'!BW994</f>
        <v>0</v>
      </c>
      <c r="BX994" s="169">
        <f>'Нарххо 2024'!BX994</f>
        <v>17</v>
      </c>
    </row>
    <row r="995" spans="1:76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0</v>
      </c>
      <c r="BV995" s="135">
        <f>'Нарххо 2024'!BV995</f>
        <v>0</v>
      </c>
      <c r="BW995" s="135">
        <f>'Нарххо 2024'!BW995</f>
        <v>0</v>
      </c>
      <c r="BX995" s="169">
        <f>'Нарххо 2024'!BX995</f>
        <v>5</v>
      </c>
    </row>
    <row r="996" spans="1:76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0</v>
      </c>
      <c r="BV996" s="135">
        <f>'Нарххо 2024'!BV996</f>
        <v>0</v>
      </c>
      <c r="BW996" s="135">
        <f>'Нарххо 2024'!BW996</f>
        <v>0</v>
      </c>
      <c r="BX996" s="169">
        <f>'Нарххо 2024'!BX996</f>
        <v>10</v>
      </c>
    </row>
    <row r="997" spans="1:76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0</v>
      </c>
      <c r="BV997" s="135">
        <f>'Нарххо 2024'!BV997</f>
        <v>0</v>
      </c>
      <c r="BW997" s="135">
        <f>'Нарххо 2024'!BW997</f>
        <v>0</v>
      </c>
      <c r="BX997" s="169">
        <f>'Нарххо 2024'!BX997</f>
        <v>60</v>
      </c>
    </row>
    <row r="998" spans="1:76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0</v>
      </c>
      <c r="BV998" s="135">
        <f>'Нарххо 2024'!BV998</f>
        <v>0</v>
      </c>
      <c r="BW998" s="135">
        <f>'Нарххо 2024'!BW998</f>
        <v>0</v>
      </c>
      <c r="BX998" s="169">
        <f>'Нарххо 2024'!BX998</f>
        <v>8</v>
      </c>
    </row>
    <row r="999" spans="1:76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0</v>
      </c>
      <c r="BV999" s="135">
        <f>'Нарххо 2024'!BV999</f>
        <v>0</v>
      </c>
      <c r="BW999" s="135">
        <f>'Нарххо 2024'!BW999</f>
        <v>0</v>
      </c>
      <c r="BX999" s="169">
        <f>'Нарххо 2024'!BX999</f>
        <v>12</v>
      </c>
    </row>
    <row r="1000" spans="1:76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0</v>
      </c>
      <c r="BV1000" s="135">
        <f>'Нарххо 2024'!BV1000</f>
        <v>0</v>
      </c>
      <c r="BW1000" s="135">
        <f>'Нарххо 2024'!BW1000</f>
        <v>0</v>
      </c>
      <c r="BX1000" s="169">
        <f>'Нарххо 2024'!BX1000</f>
        <v>12</v>
      </c>
    </row>
    <row r="1001" spans="1:76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</row>
    <row r="1002" spans="1:76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0</v>
      </c>
      <c r="BV1002" s="135">
        <f>'Нарххо 2024'!BV1002</f>
        <v>0</v>
      </c>
      <c r="BW1002" s="135">
        <f>'Нарххо 2024'!BW1002</f>
        <v>0</v>
      </c>
      <c r="BX1002" s="169">
        <f>'Нарххо 2024'!BX1002</f>
        <v>10.9</v>
      </c>
    </row>
    <row r="1003" spans="1:76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0</v>
      </c>
      <c r="BV1003" s="135">
        <f>'Нарххо 2024'!BV1003</f>
        <v>0</v>
      </c>
      <c r="BW1003" s="135">
        <f>'Нарххо 2024'!BW1003</f>
        <v>0</v>
      </c>
      <c r="BX1003" s="169">
        <f>'Нарххо 2024'!BX1003</f>
        <v>10.96</v>
      </c>
    </row>
    <row r="1004" spans="1:76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</row>
    <row r="1005" spans="1:76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</row>
    <row r="1006" spans="1:76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</row>
    <row r="1007" spans="1:76" ht="16.5" customHeight="1" x14ac:dyDescent="0.25">
      <c r="A1007" s="292" t="s">
        <v>200</v>
      </c>
      <c r="B1007" s="292"/>
      <c r="C1007" s="292"/>
      <c r="D1007" s="292"/>
      <c r="E1007" s="292"/>
      <c r="F1007" s="292"/>
      <c r="G1007" s="292"/>
      <c r="H1007" s="292"/>
      <c r="I1007" s="292"/>
      <c r="J1007" s="292"/>
      <c r="K1007" s="292"/>
      <c r="L1007" s="292"/>
      <c r="M1007" s="292"/>
      <c r="N1007" s="292"/>
      <c r="O1007" s="292"/>
      <c r="P1007" s="292"/>
      <c r="Q1007" s="292"/>
      <c r="R1007" s="292"/>
      <c r="S1007" s="292"/>
      <c r="T1007" s="292"/>
      <c r="U1007" s="292"/>
      <c r="V1007" s="292"/>
      <c r="W1007" s="292"/>
      <c r="X1007" s="292"/>
      <c r="Y1007" s="292"/>
      <c r="Z1007" s="292"/>
      <c r="AA1007" s="292"/>
      <c r="AB1007" s="292"/>
      <c r="AC1007" s="292"/>
      <c r="AD1007" s="292"/>
      <c r="AE1007" s="292"/>
      <c r="AF1007" s="292"/>
      <c r="AG1007" s="292"/>
      <c r="AH1007" s="292"/>
      <c r="AI1007" s="292"/>
      <c r="AJ1007" s="292"/>
      <c r="AK1007" s="292"/>
      <c r="AL1007" s="292"/>
      <c r="AM1007" s="292"/>
      <c r="AN1007" s="292"/>
      <c r="AO1007" s="292"/>
      <c r="AP1007" s="292"/>
      <c r="AQ1007" s="292"/>
      <c r="AR1007" s="292"/>
      <c r="AS1007" s="292"/>
      <c r="AT1007" s="292"/>
      <c r="AU1007" s="292"/>
      <c r="AV1007" s="292"/>
      <c r="AW1007" s="292"/>
      <c r="AX1007" s="292"/>
      <c r="AY1007" s="292"/>
      <c r="AZ1007" s="292"/>
      <c r="BA1007" s="292"/>
      <c r="BB1007" s="292"/>
      <c r="BC1007" s="292"/>
      <c r="BD1007" s="292"/>
      <c r="BE1007" s="292"/>
      <c r="BF1007" s="292"/>
      <c r="BG1007" s="292"/>
      <c r="BH1007" s="292"/>
      <c r="BI1007" s="292"/>
      <c r="BJ1007" s="292"/>
      <c r="BK1007" s="292"/>
      <c r="BL1007" s="292"/>
      <c r="BM1007" s="292"/>
      <c r="BN1007" s="292"/>
      <c r="BO1007" s="292"/>
      <c r="BP1007" s="292"/>
      <c r="BQ1007" s="292"/>
      <c r="BR1007" s="292"/>
      <c r="BS1007" s="292"/>
      <c r="BT1007" s="292"/>
      <c r="BU1007" s="292"/>
      <c r="BV1007" s="292"/>
      <c r="BW1007" s="292"/>
      <c r="BX1007" s="292"/>
    </row>
    <row r="1008" spans="1:76" ht="18.75" customHeight="1" x14ac:dyDescent="0.3">
      <c r="A1008" s="212"/>
      <c r="B1008" s="257"/>
      <c r="C1008" s="360" t="s">
        <v>218</v>
      </c>
      <c r="D1008" s="359"/>
      <c r="E1008" s="359"/>
      <c r="F1008" s="359"/>
      <c r="G1008" s="359"/>
      <c r="H1008" s="359"/>
      <c r="I1008" s="359"/>
      <c r="J1008" s="359"/>
      <c r="K1008" s="359"/>
      <c r="L1008" s="359"/>
      <c r="M1008" s="359"/>
      <c r="N1008" s="359"/>
      <c r="O1008" s="359"/>
      <c r="P1008" s="359"/>
      <c r="Q1008" s="359"/>
      <c r="R1008" s="359"/>
      <c r="S1008" s="359"/>
      <c r="T1008" s="359"/>
      <c r="U1008" s="359"/>
      <c r="V1008" s="359"/>
      <c r="W1008" s="359"/>
      <c r="X1008" s="359"/>
      <c r="Y1008" s="359"/>
      <c r="Z1008" s="359"/>
      <c r="AA1008" s="359"/>
      <c r="AB1008" s="359"/>
      <c r="AC1008" s="359"/>
      <c r="AD1008" s="359"/>
      <c r="AE1008" s="359"/>
      <c r="AF1008" s="359"/>
      <c r="AG1008" s="359"/>
      <c r="AH1008" s="359"/>
      <c r="AI1008" s="359"/>
      <c r="AJ1008" s="359"/>
      <c r="AK1008" s="359"/>
      <c r="AL1008" s="359"/>
      <c r="AM1008" s="359"/>
      <c r="AN1008" s="359"/>
      <c r="AO1008" s="359"/>
      <c r="AP1008" s="359"/>
      <c r="AQ1008" s="359"/>
      <c r="AR1008" s="359"/>
      <c r="AS1008" s="359"/>
      <c r="AT1008" s="359"/>
      <c r="AU1008" s="359"/>
      <c r="AV1008" s="359"/>
      <c r="AW1008" s="359"/>
      <c r="AX1008" s="359"/>
      <c r="AY1008" s="359"/>
      <c r="AZ1008" s="359"/>
      <c r="BA1008" s="359"/>
      <c r="BB1008" s="359"/>
      <c r="BC1008" s="359"/>
      <c r="BD1008" s="359"/>
      <c r="BE1008" s="359"/>
      <c r="BF1008" s="359"/>
      <c r="BG1008" s="359"/>
      <c r="BH1008" s="359"/>
      <c r="BI1008" s="359"/>
      <c r="BJ1008" s="359"/>
      <c r="BK1008" s="359"/>
      <c r="BL1008" s="359"/>
      <c r="BM1008" s="359"/>
      <c r="BN1008" s="359"/>
      <c r="BO1008" s="359"/>
      <c r="BP1008" s="359"/>
      <c r="BQ1008" s="359"/>
      <c r="BR1008" s="359"/>
      <c r="BS1008" s="359"/>
      <c r="BT1008" s="359"/>
      <c r="BU1008" s="359"/>
      <c r="BV1008" s="359"/>
      <c r="BW1008" s="359"/>
      <c r="BX1008" s="359"/>
    </row>
    <row r="1009" spans="1:76" ht="21.75" customHeight="1" x14ac:dyDescent="0.3">
      <c r="A1009" s="218"/>
      <c r="B1009" s="198"/>
      <c r="C1009" s="355" t="s">
        <v>139</v>
      </c>
      <c r="D1009" s="356"/>
      <c r="E1009" s="356"/>
      <c r="F1009" s="357"/>
      <c r="G1009" s="354" t="s">
        <v>221</v>
      </c>
      <c r="H1009" s="352" t="s">
        <v>139</v>
      </c>
      <c r="I1009" s="353"/>
      <c r="J1009" s="353"/>
      <c r="K1009" s="358"/>
      <c r="L1009" s="354" t="s">
        <v>221</v>
      </c>
      <c r="M1009" s="352" t="s">
        <v>139</v>
      </c>
      <c r="N1009" s="353"/>
      <c r="O1009" s="353"/>
      <c r="P1009" s="358"/>
      <c r="Q1009" s="354" t="s">
        <v>221</v>
      </c>
      <c r="R1009" s="352" t="s">
        <v>139</v>
      </c>
      <c r="S1009" s="353"/>
      <c r="T1009" s="353"/>
      <c r="U1009" s="353"/>
      <c r="V1009" s="358"/>
      <c r="W1009" s="354" t="s">
        <v>221</v>
      </c>
      <c r="X1009" s="352" t="s">
        <v>139</v>
      </c>
      <c r="Y1009" s="353"/>
      <c r="Z1009" s="353"/>
      <c r="AA1009" s="353"/>
      <c r="AB1009" s="354" t="s">
        <v>221</v>
      </c>
      <c r="AC1009" s="352" t="s">
        <v>139</v>
      </c>
      <c r="AD1009" s="353"/>
      <c r="AE1009" s="353"/>
      <c r="AF1009" s="353"/>
      <c r="AG1009" s="354" t="s">
        <v>221</v>
      </c>
      <c r="AH1009" s="352" t="s">
        <v>139</v>
      </c>
      <c r="AI1009" s="353"/>
      <c r="AJ1009" s="353"/>
      <c r="AK1009" s="353"/>
      <c r="AL1009" s="353"/>
      <c r="AM1009" s="354" t="s">
        <v>221</v>
      </c>
      <c r="AN1009" s="352" t="s">
        <v>139</v>
      </c>
      <c r="AO1009" s="353"/>
      <c r="AP1009" s="353"/>
      <c r="AQ1009" s="353"/>
      <c r="AR1009" s="354" t="s">
        <v>221</v>
      </c>
      <c r="AS1009" s="352" t="s">
        <v>139</v>
      </c>
      <c r="AT1009" s="353"/>
      <c r="AU1009" s="353"/>
      <c r="AV1009" s="353"/>
      <c r="AW1009" s="256"/>
      <c r="AX1009" s="354" t="s">
        <v>221</v>
      </c>
      <c r="AY1009" s="352" t="s">
        <v>139</v>
      </c>
      <c r="AZ1009" s="353"/>
      <c r="BA1009" s="353"/>
      <c r="BB1009" s="353"/>
      <c r="BC1009" s="354" t="s">
        <v>221</v>
      </c>
      <c r="BD1009" s="352" t="s">
        <v>139</v>
      </c>
      <c r="BE1009" s="353"/>
      <c r="BF1009" s="353"/>
      <c r="BG1009" s="353"/>
      <c r="BH1009" s="354" t="s">
        <v>221</v>
      </c>
      <c r="BI1009" s="276" t="s">
        <v>139</v>
      </c>
      <c r="BJ1009" s="277"/>
      <c r="BK1009" s="277"/>
      <c r="BL1009" s="277"/>
      <c r="BM1009" s="278"/>
      <c r="BN1009" s="354" t="s">
        <v>221</v>
      </c>
      <c r="BO1009" s="276" t="s">
        <v>316</v>
      </c>
      <c r="BP1009" s="277"/>
      <c r="BQ1009" s="277"/>
      <c r="BR1009" s="277"/>
      <c r="BS1009" s="354" t="s">
        <v>221</v>
      </c>
      <c r="BT1009" s="276" t="s">
        <v>316</v>
      </c>
      <c r="BU1009" s="277"/>
      <c r="BV1009" s="277"/>
      <c r="BW1009" s="277"/>
      <c r="BX1009" s="354" t="s">
        <v>221</v>
      </c>
    </row>
    <row r="1010" spans="1:76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5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5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5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5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75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7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7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5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75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75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75"/>
    </row>
    <row r="1011" spans="1:76" ht="20.25" customHeight="1" x14ac:dyDescent="0.25">
      <c r="A1011" s="287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</row>
    <row r="1012" spans="1:76" ht="20.25" customHeight="1" x14ac:dyDescent="0.25">
      <c r="A1012" s="288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0</v>
      </c>
      <c r="BV1012" s="135">
        <f>'Нарххо 2024'!BV1012</f>
        <v>0</v>
      </c>
      <c r="BW1012" s="135">
        <f>'Нарххо 2024'!BW1012</f>
        <v>0</v>
      </c>
      <c r="BX1012" s="169">
        <f>'Нарххо 2024'!BX1012</f>
        <v>7</v>
      </c>
    </row>
    <row r="1013" spans="1:76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0</v>
      </c>
      <c r="BV1013" s="135">
        <f>'Нарххо 2024'!BV1013</f>
        <v>0</v>
      </c>
      <c r="BW1013" s="135">
        <f>'Нарххо 2024'!BW1013</f>
        <v>0</v>
      </c>
      <c r="BX1013" s="169">
        <f>'Нарххо 2024'!BX1013</f>
        <v>6</v>
      </c>
    </row>
    <row r="1014" spans="1:76" ht="18" x14ac:dyDescent="0.25">
      <c r="A1014" s="287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</row>
    <row r="1015" spans="1:76" ht="18" x14ac:dyDescent="0.25">
      <c r="A1015" s="288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0</v>
      </c>
      <c r="BV1015" s="135">
        <f>'Нарххо 2024'!BV1015</f>
        <v>0</v>
      </c>
      <c r="BW1015" s="135">
        <f>'Нарххо 2024'!BW1015</f>
        <v>0</v>
      </c>
      <c r="BX1015" s="169">
        <f>'Нарххо 2024'!BX1015</f>
        <v>5</v>
      </c>
    </row>
    <row r="1016" spans="1:76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0</v>
      </c>
      <c r="BV1016" s="135">
        <f>'Нарххо 2024'!BV1016</f>
        <v>0</v>
      </c>
      <c r="BW1016" s="135">
        <f>'Нарххо 2024'!BW1016</f>
        <v>0</v>
      </c>
      <c r="BX1016" s="169">
        <f>'Нарххо 2024'!BX1016</f>
        <v>5</v>
      </c>
    </row>
    <row r="1017" spans="1:76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0</v>
      </c>
      <c r="BV1017" s="135">
        <f>'Нарххо 2024'!BV1017</f>
        <v>0</v>
      </c>
      <c r="BW1017" s="135">
        <f>'Нарххо 2024'!BW1017</f>
        <v>0</v>
      </c>
      <c r="BX1017" s="169">
        <f>'Нарххо 2024'!BX1017</f>
        <v>26</v>
      </c>
    </row>
    <row r="1018" spans="1:76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0</v>
      </c>
      <c r="BV1018" s="135">
        <f>'Нарххо 2024'!BV1018</f>
        <v>0</v>
      </c>
      <c r="BW1018" s="135">
        <f>'Нарххо 2024'!BW1018</f>
        <v>0</v>
      </c>
      <c r="BX1018" s="169">
        <f>'Нарххо 2024'!BX1018</f>
        <v>18</v>
      </c>
    </row>
    <row r="1019" spans="1:76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0</v>
      </c>
      <c r="BV1019" s="135">
        <f>'Нарххо 2024'!BV1019</f>
        <v>0</v>
      </c>
      <c r="BW1019" s="135">
        <f>'Нарххо 2024'!BW1019</f>
        <v>0</v>
      </c>
      <c r="BX1019" s="169">
        <f>'Нарххо 2024'!BX1019</f>
        <v>10</v>
      </c>
    </row>
    <row r="1020" spans="1:76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0</v>
      </c>
      <c r="BV1020" s="135">
        <f>'Нарххо 2024'!BV1020</f>
        <v>0</v>
      </c>
      <c r="BW1020" s="135">
        <f>'Нарххо 2024'!BW1020</f>
        <v>0</v>
      </c>
      <c r="BX1020" s="169">
        <f>'Нарххо 2024'!BX1020</f>
        <v>22</v>
      </c>
    </row>
    <row r="1021" spans="1:76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0</v>
      </c>
      <c r="BV1021" s="135">
        <f>'Нарххо 2024'!BV1021</f>
        <v>0</v>
      </c>
      <c r="BW1021" s="135">
        <f>'Нарххо 2024'!BW1021</f>
        <v>0</v>
      </c>
      <c r="BX1021" s="169">
        <f>'Нарххо 2024'!BX1021</f>
        <v>20</v>
      </c>
    </row>
    <row r="1022" spans="1:76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0</v>
      </c>
      <c r="BV1022" s="135">
        <f>'Нарххо 2024'!BV1022</f>
        <v>0</v>
      </c>
      <c r="BW1022" s="135">
        <f>'Нарххо 2024'!BW1022</f>
        <v>0</v>
      </c>
      <c r="BX1022" s="169">
        <f>'Нарххо 2024'!BX1022</f>
        <v>20</v>
      </c>
    </row>
    <row r="1023" spans="1:76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0</v>
      </c>
      <c r="BV1023" s="135">
        <f>'Нарххо 2024'!BV1023</f>
        <v>0</v>
      </c>
      <c r="BW1023" s="135">
        <f>'Нарххо 2024'!BW1023</f>
        <v>0</v>
      </c>
      <c r="BX1023" s="169">
        <f>'Нарххо 2024'!BX1023</f>
        <v>76</v>
      </c>
    </row>
    <row r="1024" spans="1:76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0</v>
      </c>
      <c r="BV1024" s="135">
        <f>'Нарххо 2024'!BV1024</f>
        <v>0</v>
      </c>
      <c r="BW1024" s="135">
        <f>'Нарххо 2024'!BW1024</f>
        <v>0</v>
      </c>
      <c r="BX1024" s="169">
        <f>'Нарххо 2024'!BX1024</f>
        <v>80</v>
      </c>
    </row>
    <row r="1025" spans="1:76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0</v>
      </c>
      <c r="BV1025" s="135">
        <f>'Нарххо 2024'!BV1025</f>
        <v>0</v>
      </c>
      <c r="BW1025" s="135">
        <f>'Нарххо 2024'!BW1025</f>
        <v>0</v>
      </c>
      <c r="BX1025" s="169">
        <f>'Нарххо 2024'!BX1025</f>
        <v>10</v>
      </c>
    </row>
    <row r="1026" spans="1:76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0</v>
      </c>
      <c r="BV1026" s="135">
        <f>'Нарххо 2024'!BV1026</f>
        <v>0</v>
      </c>
      <c r="BW1026" s="135">
        <f>'Нарххо 2024'!BW1026</f>
        <v>0</v>
      </c>
      <c r="BX1026" s="169">
        <f>'Нарххо 2024'!BX1026</f>
        <v>15</v>
      </c>
    </row>
    <row r="1027" spans="1:76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0</v>
      </c>
      <c r="BV1027" s="135">
        <f>'Нарххо 2024'!BV1027</f>
        <v>0</v>
      </c>
      <c r="BW1027" s="135">
        <f>'Нарххо 2024'!BW1027</f>
        <v>0</v>
      </c>
      <c r="BX1027" s="169">
        <f>'Нарххо 2024'!BX1027</f>
        <v>12</v>
      </c>
    </row>
    <row r="1028" spans="1:76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0</v>
      </c>
      <c r="BV1028" s="135">
        <f>'Нарххо 2024'!BV1028</f>
        <v>0</v>
      </c>
      <c r="BW1028" s="135">
        <f>'Нарххо 2024'!BW1028</f>
        <v>0</v>
      </c>
      <c r="BX1028" s="169">
        <f>'Нарххо 2024'!BX1028</f>
        <v>40</v>
      </c>
    </row>
    <row r="1029" spans="1:76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0</v>
      </c>
      <c r="BV1029" s="135">
        <f>'Нарххо 2024'!BV1029</f>
        <v>0</v>
      </c>
      <c r="BW1029" s="135">
        <f>'Нарххо 2024'!BW1029</f>
        <v>0</v>
      </c>
      <c r="BX1029" s="169">
        <f>'Нарххо 2024'!BX1029</f>
        <v>40</v>
      </c>
    </row>
    <row r="1030" spans="1:76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0</v>
      </c>
      <c r="BV1030" s="135">
        <f>'Нарххо 2024'!BV1030</f>
        <v>0</v>
      </c>
      <c r="BW1030" s="135">
        <f>'Нарххо 2024'!BW1030</f>
        <v>0</v>
      </c>
      <c r="BX1030" s="169">
        <f>'Нарххо 2024'!BX1030</f>
        <v>5.56</v>
      </c>
    </row>
    <row r="1031" spans="1:76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0</v>
      </c>
      <c r="BV1031" s="135">
        <f>'Нарххо 2024'!BV1031</f>
        <v>0</v>
      </c>
      <c r="BW1031" s="135">
        <f>'Нарххо 2024'!BW1031</f>
        <v>0</v>
      </c>
      <c r="BX1031" s="169">
        <f>'Нарххо 2024'!BX1031</f>
        <v>5</v>
      </c>
    </row>
    <row r="1032" spans="1:76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0</v>
      </c>
      <c r="BV1032" s="135">
        <f>'Нарххо 2024'!BV1032</f>
        <v>0</v>
      </c>
      <c r="BW1032" s="135">
        <f>'Нарххо 2024'!BW1032</f>
        <v>0</v>
      </c>
      <c r="BX1032" s="169">
        <f>'Нарххо 2024'!BX1032</f>
        <v>5</v>
      </c>
    </row>
    <row r="1033" spans="1:76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0</v>
      </c>
      <c r="BV1033" s="135">
        <f>'Нарххо 2024'!BV1033</f>
        <v>0</v>
      </c>
      <c r="BW1033" s="135">
        <f>'Нарххо 2024'!BW1033</f>
        <v>0</v>
      </c>
      <c r="BX1033" s="169">
        <f>'Нарххо 2024'!BX1033</f>
        <v>22</v>
      </c>
    </row>
    <row r="1034" spans="1:76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0</v>
      </c>
      <c r="BV1034" s="135">
        <f>'Нарххо 2024'!BV1034</f>
        <v>0</v>
      </c>
      <c r="BW1034" s="135">
        <f>'Нарххо 2024'!BW1034</f>
        <v>0</v>
      </c>
      <c r="BX1034" s="169">
        <f>'Нарххо 2024'!BX1034</f>
        <v>22</v>
      </c>
    </row>
    <row r="1035" spans="1:76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0</v>
      </c>
      <c r="BV1035" s="135">
        <f>'Нарххо 2024'!BV1035</f>
        <v>0</v>
      </c>
      <c r="BW1035" s="135">
        <f>'Нарххо 2024'!BW1035</f>
        <v>0</v>
      </c>
      <c r="BX1035" s="169">
        <f>'Нарххо 2024'!BX1035</f>
        <v>19</v>
      </c>
    </row>
    <row r="1036" spans="1:76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0</v>
      </c>
      <c r="BV1036" s="135">
        <f>'Нарххо 2024'!BV1036</f>
        <v>0</v>
      </c>
      <c r="BW1036" s="135">
        <f>'Нарххо 2024'!BW1036</f>
        <v>0</v>
      </c>
      <c r="BX1036" s="169">
        <f>'Нарххо 2024'!BX1036</f>
        <v>8</v>
      </c>
    </row>
    <row r="1037" spans="1:76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0</v>
      </c>
      <c r="BV1037" s="135">
        <f>'Нарххо 2024'!BV1037</f>
        <v>0</v>
      </c>
      <c r="BW1037" s="135">
        <f>'Нарххо 2024'!BW1037</f>
        <v>0</v>
      </c>
      <c r="BX1037" s="169">
        <f>'Нарххо 2024'!BX1037</f>
        <v>8</v>
      </c>
    </row>
    <row r="1038" spans="1:76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0</v>
      </c>
      <c r="BV1038" s="135">
        <f>'Нарххо 2024'!BV1038</f>
        <v>0</v>
      </c>
      <c r="BW1038" s="135">
        <f>'Нарххо 2024'!BW1038</f>
        <v>0</v>
      </c>
      <c r="BX1038" s="169">
        <f>'Нарххо 2024'!BX1038</f>
        <v>40</v>
      </c>
    </row>
    <row r="1039" spans="1:76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0</v>
      </c>
      <c r="BV1039" s="135">
        <f>'Нарххо 2024'!BV1039</f>
        <v>0</v>
      </c>
      <c r="BW1039" s="135">
        <f>'Нарххо 2024'!BW1039</f>
        <v>0</v>
      </c>
      <c r="BX1039" s="169">
        <f>'Нарххо 2024'!BX1039</f>
        <v>8.6999999999999993</v>
      </c>
    </row>
    <row r="1040" spans="1:76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0</v>
      </c>
      <c r="BV1040" s="135">
        <f>'Нарххо 2024'!BV1040</f>
        <v>0</v>
      </c>
      <c r="BW1040" s="135">
        <f>'Нарххо 2024'!BW1040</f>
        <v>0</v>
      </c>
      <c r="BX1040" s="169">
        <f>'Нарххо 2024'!BX1040</f>
        <v>11.3</v>
      </c>
    </row>
    <row r="1041" spans="1:76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0</v>
      </c>
      <c r="BV1041" s="135">
        <f>'Нарххо 2024'!BV1041</f>
        <v>0</v>
      </c>
      <c r="BW1041" s="135">
        <f>'Нарххо 2024'!BW1041</f>
        <v>0</v>
      </c>
      <c r="BX1041" s="169">
        <f>'Нарххо 2024'!BX1041</f>
        <v>11.9</v>
      </c>
    </row>
    <row r="1042" spans="1:76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</row>
    <row r="1043" spans="1:76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0</v>
      </c>
      <c r="BV1043" s="135">
        <f>'Нарххо 2024'!BV1043</f>
        <v>0</v>
      </c>
      <c r="BW1043" s="135">
        <f>'Нарххо 2024'!BW1043</f>
        <v>0</v>
      </c>
      <c r="BX1043" s="169">
        <f>'Нарххо 2024'!BX1043</f>
        <v>10.9</v>
      </c>
    </row>
    <row r="1044" spans="1:76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0</v>
      </c>
      <c r="BV1044" s="135">
        <f>'Нарххо 2024'!BV1044</f>
        <v>0</v>
      </c>
      <c r="BW1044" s="135">
        <f>'Нарххо 2024'!BW1044</f>
        <v>0</v>
      </c>
      <c r="BX1044" s="169">
        <f>'Нарххо 2024'!BX1044</f>
        <v>10.96</v>
      </c>
    </row>
    <row r="1045" spans="1:76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</row>
    <row r="1046" spans="1:76" ht="20.25" x14ac:dyDescent="0.3">
      <c r="A1046" s="216"/>
      <c r="B1046" s="302"/>
      <c r="C1046" s="302"/>
      <c r="D1046" s="302"/>
      <c r="E1046" s="302"/>
      <c r="F1046" s="302"/>
      <c r="G1046" s="302"/>
      <c r="H1046" s="302"/>
      <c r="I1046" s="302"/>
      <c r="J1046" s="302"/>
      <c r="K1046" s="302"/>
      <c r="L1046" s="302"/>
      <c r="M1046" s="302"/>
      <c r="N1046" s="302"/>
      <c r="O1046" s="302"/>
      <c r="P1046" s="302"/>
      <c r="Q1046" s="302"/>
      <c r="R1046" s="302"/>
      <c r="S1046" s="302"/>
      <c r="T1046" s="302"/>
      <c r="U1046" s="302"/>
      <c r="V1046" s="302"/>
      <c r="W1046" s="302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</row>
    <row r="1047" spans="1:76" ht="20.25" x14ac:dyDescent="0.3">
      <c r="B1047" s="302"/>
      <c r="C1047" s="302"/>
      <c r="D1047" s="302"/>
      <c r="E1047" s="302"/>
      <c r="F1047" s="302"/>
      <c r="G1047" s="302"/>
      <c r="H1047" s="302"/>
      <c r="I1047" s="302"/>
      <c r="J1047" s="302"/>
      <c r="K1047" s="302"/>
      <c r="L1047" s="302"/>
      <c r="M1047" s="302"/>
      <c r="N1047" s="302"/>
      <c r="O1047" s="302"/>
      <c r="P1047" s="302"/>
      <c r="Q1047" s="302"/>
      <c r="R1047" s="302"/>
      <c r="S1047" s="302"/>
      <c r="T1047" s="302"/>
      <c r="U1047" s="302"/>
      <c r="V1047" s="302"/>
      <c r="W1047" s="302"/>
      <c r="X1047" s="302"/>
      <c r="Y1047" s="302"/>
      <c r="Z1047" s="302"/>
      <c r="AA1047" s="302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</row>
    <row r="1048" spans="1:76" ht="20.25" x14ac:dyDescent="0.3">
      <c r="A1048" s="216"/>
      <c r="B1048" s="302"/>
      <c r="C1048" s="302"/>
      <c r="D1048" s="302"/>
      <c r="E1048" s="302"/>
      <c r="F1048" s="302"/>
      <c r="G1048" s="302"/>
      <c r="H1048" s="302"/>
      <c r="I1048" s="302"/>
      <c r="J1048" s="302"/>
      <c r="K1048" s="302"/>
      <c r="L1048" s="302"/>
      <c r="M1048" s="302"/>
      <c r="N1048" s="302"/>
      <c r="O1048" s="302"/>
      <c r="P1048" s="302"/>
      <c r="Q1048" s="302"/>
      <c r="R1048" s="302"/>
      <c r="S1048" s="302"/>
      <c r="T1048" s="302"/>
      <c r="U1048" s="302"/>
      <c r="V1048" s="302"/>
      <c r="W1048" s="302"/>
      <c r="X1048" s="302"/>
      <c r="Y1048" s="302"/>
      <c r="Z1048" s="302"/>
      <c r="AA1048" s="302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</row>
    <row r="1049" spans="1:76" ht="20.25" x14ac:dyDescent="0.3">
      <c r="B1049" s="302"/>
      <c r="C1049" s="302"/>
      <c r="D1049" s="302"/>
      <c r="E1049" s="302"/>
      <c r="F1049" s="302"/>
      <c r="G1049" s="302"/>
      <c r="H1049" s="302"/>
      <c r="I1049" s="302"/>
      <c r="J1049" s="302"/>
      <c r="K1049" s="302"/>
      <c r="L1049" s="302"/>
      <c r="M1049" s="302"/>
      <c r="N1049" s="302"/>
      <c r="O1049" s="302"/>
      <c r="P1049" s="302"/>
      <c r="Q1049" s="302"/>
      <c r="R1049" s="302"/>
      <c r="S1049" s="302"/>
      <c r="T1049" s="302"/>
      <c r="U1049" s="302"/>
      <c r="V1049" s="302"/>
      <c r="W1049" s="302"/>
      <c r="X1049" s="302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</row>
    <row r="1050" spans="1:7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</row>
    <row r="1051" spans="1:7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</row>
    <row r="1052" spans="1:76" ht="25.5" x14ac:dyDescent="0.35">
      <c r="B1052" s="302"/>
      <c r="C1052" s="302"/>
      <c r="D1052" s="302"/>
      <c r="E1052" s="302"/>
      <c r="F1052" s="302"/>
      <c r="G1052" s="302"/>
      <c r="H1052" s="302"/>
      <c r="I1052" s="302"/>
      <c r="J1052" s="302"/>
      <c r="K1052" s="302"/>
      <c r="L1052" s="302"/>
      <c r="M1052" s="302"/>
      <c r="N1052" s="302"/>
      <c r="O1052" s="302"/>
      <c r="P1052" s="302"/>
      <c r="Q1052" s="302"/>
      <c r="R1052" s="302"/>
      <c r="S1052" s="302"/>
      <c r="T1052" s="302"/>
      <c r="U1052" s="302"/>
      <c r="V1052" s="302"/>
      <c r="W1052" s="302"/>
      <c r="X1052" s="302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</row>
    <row r="1053" spans="1:7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</row>
    <row r="1054" spans="1:7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</row>
    <row r="1055" spans="1:76" ht="26.25" x14ac:dyDescent="0.4">
      <c r="B1055" s="303"/>
      <c r="C1055" s="303"/>
      <c r="D1055" s="303"/>
      <c r="E1055" s="303"/>
      <c r="F1055" s="303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</row>
    <row r="1056" spans="1:76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</row>
    <row r="1057" spans="24:76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</row>
    <row r="1058" spans="24:76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</row>
  </sheetData>
  <mergeCells count="806">
    <mergeCell ref="A427:BX427"/>
    <mergeCell ref="A469:BX469"/>
    <mergeCell ref="A510:BX510"/>
    <mergeCell ref="A551:BX551"/>
    <mergeCell ref="A593:BX593"/>
    <mergeCell ref="A634:BX634"/>
    <mergeCell ref="A676:BX676"/>
    <mergeCell ref="A717:BX717"/>
    <mergeCell ref="A758:BX758"/>
    <mergeCell ref="C428:BX428"/>
    <mergeCell ref="C470:BX470"/>
    <mergeCell ref="C511:BX511"/>
    <mergeCell ref="C552:BX552"/>
    <mergeCell ref="C594:BX594"/>
    <mergeCell ref="C635:BX635"/>
    <mergeCell ref="C677:BX677"/>
    <mergeCell ref="C718:BX718"/>
    <mergeCell ref="C10:BX10"/>
    <mergeCell ref="A9:BX9"/>
    <mergeCell ref="A53:BX53"/>
    <mergeCell ref="A95:BX95"/>
    <mergeCell ref="A136:BX136"/>
    <mergeCell ref="A178:BX178"/>
    <mergeCell ref="A219:BX219"/>
    <mergeCell ref="A260:BX260"/>
    <mergeCell ref="A302:BX302"/>
    <mergeCell ref="C54:BX54"/>
    <mergeCell ref="C96:BX96"/>
    <mergeCell ref="C137:BX137"/>
    <mergeCell ref="C179:BX179"/>
    <mergeCell ref="C220:BX220"/>
    <mergeCell ref="C261:BX261"/>
    <mergeCell ref="BT843:BW843"/>
    <mergeCell ref="BX843:BX844"/>
    <mergeCell ref="BT885:BW885"/>
    <mergeCell ref="BX885:BX886"/>
    <mergeCell ref="BT926:BW926"/>
    <mergeCell ref="BX926:BX927"/>
    <mergeCell ref="BT968:BW968"/>
    <mergeCell ref="BX968:BX969"/>
    <mergeCell ref="BT1009:BW1009"/>
    <mergeCell ref="BX1009:BX1010"/>
    <mergeCell ref="A883:BX883"/>
    <mergeCell ref="A924:BX924"/>
    <mergeCell ref="A966:BX966"/>
    <mergeCell ref="A1007:BX1007"/>
    <mergeCell ref="C884:BX884"/>
    <mergeCell ref="C925:BX925"/>
    <mergeCell ref="C967:BX967"/>
    <mergeCell ref="C1008:BX1008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A799:BX799"/>
    <mergeCell ref="C759:BX759"/>
    <mergeCell ref="C800:BX800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T595:BW595"/>
    <mergeCell ref="BX595:BX596"/>
    <mergeCell ref="BT221:BW221"/>
    <mergeCell ref="BX221:BX222"/>
    <mergeCell ref="BT262:BW262"/>
    <mergeCell ref="BX262:BX263"/>
    <mergeCell ref="BT304:BW304"/>
    <mergeCell ref="BX304:BX305"/>
    <mergeCell ref="BT345:BW345"/>
    <mergeCell ref="BX345:BX346"/>
    <mergeCell ref="BT387:BW387"/>
    <mergeCell ref="BX387:BX388"/>
    <mergeCell ref="A343:BX343"/>
    <mergeCell ref="A385:BX385"/>
    <mergeCell ref="C303:BX303"/>
    <mergeCell ref="C344:BX344"/>
    <mergeCell ref="C386:BX386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W221:W222"/>
    <mergeCell ref="BO843:BR843"/>
    <mergeCell ref="BS843:BS844"/>
    <mergeCell ref="BO885:BR885"/>
    <mergeCell ref="BS885:BS886"/>
    <mergeCell ref="BO926:BR926"/>
    <mergeCell ref="BS926:BS927"/>
    <mergeCell ref="BO968:BR968"/>
    <mergeCell ref="BS968:BS969"/>
    <mergeCell ref="AN885:AQ885"/>
    <mergeCell ref="AR885:AR886"/>
    <mergeCell ref="AN926:AQ926"/>
    <mergeCell ref="AH968:AL968"/>
    <mergeCell ref="AM968:AM969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I304:BM304"/>
    <mergeCell ref="BN1009:BN1010"/>
    <mergeCell ref="BI1009:BM1009"/>
    <mergeCell ref="BO221:BR221"/>
    <mergeCell ref="BS221:BS222"/>
    <mergeCell ref="BO262:BR262"/>
    <mergeCell ref="BS262:BS263"/>
    <mergeCell ref="BN97:BN98"/>
    <mergeCell ref="BN138:BN139"/>
    <mergeCell ref="AN55:AQ55"/>
    <mergeCell ref="AR55:AR56"/>
    <mergeCell ref="AN97:AQ97"/>
    <mergeCell ref="AR97:AR98"/>
    <mergeCell ref="AN138:AQ138"/>
    <mergeCell ref="AR138:AR139"/>
    <mergeCell ref="A264:A265"/>
    <mergeCell ref="BS760:BS761"/>
    <mergeCell ref="BO801:BR801"/>
    <mergeCell ref="BS801:BS802"/>
    <mergeCell ref="AS968:AV968"/>
    <mergeCell ref="AX968:AX969"/>
    <mergeCell ref="BI636:BM636"/>
    <mergeCell ref="BI678:BM678"/>
    <mergeCell ref="R636:V636"/>
    <mergeCell ref="W636:W637"/>
    <mergeCell ref="A683:A684"/>
    <mergeCell ref="X678:AA678"/>
    <mergeCell ref="AB678:AB679"/>
    <mergeCell ref="A841:BX841"/>
    <mergeCell ref="C842:BX842"/>
    <mergeCell ref="BO387:BR387"/>
    <mergeCell ref="BS387:BS388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A267:A268"/>
    <mergeCell ref="C345:F345"/>
    <mergeCell ref="G345:G346"/>
    <mergeCell ref="H345:K345"/>
    <mergeCell ref="BI11:BM11"/>
    <mergeCell ref="BI55:BM55"/>
    <mergeCell ref="BI97:BM97"/>
    <mergeCell ref="BI138:BM138"/>
    <mergeCell ref="BN11:BN12"/>
    <mergeCell ref="BN55:BN56"/>
    <mergeCell ref="AM221:AM222"/>
    <mergeCell ref="AC387:AF387"/>
    <mergeCell ref="AG387:AG388"/>
    <mergeCell ref="BI345:BM345"/>
    <mergeCell ref="L345:L346"/>
    <mergeCell ref="M345:P34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21:AG222"/>
    <mergeCell ref="AC262:AF262"/>
    <mergeCell ref="AG262:AG263"/>
    <mergeCell ref="M304:P304"/>
    <mergeCell ref="Q304:Q305"/>
    <mergeCell ref="AH387:AL387"/>
    <mergeCell ref="X345:AA345"/>
    <mergeCell ref="BN345:BN346"/>
    <mergeCell ref="BN387:BN388"/>
    <mergeCell ref="BI387:BM387"/>
    <mergeCell ref="AR345:AR346"/>
    <mergeCell ref="BI719:BM719"/>
    <mergeCell ref="BI760:BM760"/>
    <mergeCell ref="BD471:BG471"/>
    <mergeCell ref="BH471:BH472"/>
    <mergeCell ref="BD512:BG512"/>
    <mergeCell ref="BH512:BH513"/>
    <mergeCell ref="BD553:BG553"/>
    <mergeCell ref="BN760:BN761"/>
    <mergeCell ref="BN429:BN430"/>
    <mergeCell ref="BN471:BN472"/>
    <mergeCell ref="BN512:BN513"/>
    <mergeCell ref="BN553:BN554"/>
    <mergeCell ref="BN595:BN596"/>
    <mergeCell ref="BI429:BM429"/>
    <mergeCell ref="BI471:BM471"/>
    <mergeCell ref="BI512:BM512"/>
    <mergeCell ref="BN180:BN181"/>
    <mergeCell ref="BI180:BM180"/>
    <mergeCell ref="AN221:AQ221"/>
    <mergeCell ref="AR221:AR222"/>
    <mergeCell ref="AN262:AQ262"/>
    <mergeCell ref="AR262:AR263"/>
    <mergeCell ref="AN304:AQ304"/>
    <mergeCell ref="AR304:AR305"/>
    <mergeCell ref="BN221:BN222"/>
    <mergeCell ref="BN262:BN263"/>
    <mergeCell ref="BN304:BN305"/>
    <mergeCell ref="A765:A766"/>
    <mergeCell ref="C801:F801"/>
    <mergeCell ref="G801:G802"/>
    <mergeCell ref="X719:AA719"/>
    <mergeCell ref="W719:W720"/>
    <mergeCell ref="AB719:AB720"/>
    <mergeCell ref="AG719:AG720"/>
    <mergeCell ref="W760:W761"/>
    <mergeCell ref="AC1009:AF1009"/>
    <mergeCell ref="AG1009:AG1010"/>
    <mergeCell ref="AC885:AF885"/>
    <mergeCell ref="AG885:AG886"/>
    <mergeCell ref="AC926:AF926"/>
    <mergeCell ref="G760:G761"/>
    <mergeCell ref="W1009:W1010"/>
    <mergeCell ref="AB1009:AB1010"/>
    <mergeCell ref="X760:AA760"/>
    <mergeCell ref="AB760:AB761"/>
    <mergeCell ref="R719:V719"/>
    <mergeCell ref="AB801:AB802"/>
    <mergeCell ref="R801:V801"/>
    <mergeCell ref="W801:W802"/>
    <mergeCell ref="AC760:AF760"/>
    <mergeCell ref="AG760:AG761"/>
    <mergeCell ref="AH1009:AL1009"/>
    <mergeCell ref="AM1009:AM1010"/>
    <mergeCell ref="AN1009:AQ1009"/>
    <mergeCell ref="AR1009:AR1010"/>
    <mergeCell ref="AC968:AF968"/>
    <mergeCell ref="AG968:AG969"/>
    <mergeCell ref="BI885:BM885"/>
    <mergeCell ref="BI926:BM926"/>
    <mergeCell ref="AM429:AM430"/>
    <mergeCell ref="AR636:AR637"/>
    <mergeCell ref="AH636:AL636"/>
    <mergeCell ref="AM636:AM637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678:AM679"/>
    <mergeCell ref="AS471:AV471"/>
    <mergeCell ref="AX471:AX472"/>
    <mergeCell ref="AR926:AR927"/>
    <mergeCell ref="AN180:AQ180"/>
    <mergeCell ref="AR180:AR181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N11:AQ11"/>
    <mergeCell ref="AR11:AR12"/>
    <mergeCell ref="M97:P97"/>
    <mergeCell ref="R97:V97"/>
    <mergeCell ref="W97:W98"/>
    <mergeCell ref="AG138:AG139"/>
    <mergeCell ref="AC180:AF180"/>
    <mergeCell ref="AG180:AG181"/>
    <mergeCell ref="A597:A598"/>
    <mergeCell ref="A600:A601"/>
    <mergeCell ref="C595:F595"/>
    <mergeCell ref="G595:G596"/>
    <mergeCell ref="H595:K595"/>
    <mergeCell ref="L595:L596"/>
    <mergeCell ref="A555:A556"/>
    <mergeCell ref="A558:A559"/>
    <mergeCell ref="AM387:AM388"/>
    <mergeCell ref="R387:V387"/>
    <mergeCell ref="W387:W388"/>
    <mergeCell ref="X387:AA387"/>
    <mergeCell ref="BO512:BR512"/>
    <mergeCell ref="BS512:BS513"/>
    <mergeCell ref="BO553:BR553"/>
    <mergeCell ref="BS553:BS554"/>
    <mergeCell ref="BO595:BR595"/>
    <mergeCell ref="BS595:BS596"/>
    <mergeCell ref="BI553:BM553"/>
    <mergeCell ref="BI595:BM595"/>
    <mergeCell ref="AR595:AR596"/>
    <mergeCell ref="M429:P429"/>
    <mergeCell ref="A350:A351"/>
    <mergeCell ref="A347:A348"/>
    <mergeCell ref="R345:V345"/>
    <mergeCell ref="AH345:AL345"/>
    <mergeCell ref="W345:W346"/>
    <mergeCell ref="A721:A722"/>
    <mergeCell ref="H760:K760"/>
    <mergeCell ref="L760:L761"/>
    <mergeCell ref="M760:P760"/>
    <mergeCell ref="Q760:Q761"/>
    <mergeCell ref="L719:L720"/>
    <mergeCell ref="M719:P719"/>
    <mergeCell ref="Q719:Q720"/>
    <mergeCell ref="M387:P387"/>
    <mergeCell ref="Q387:Q388"/>
    <mergeCell ref="C429:F429"/>
    <mergeCell ref="G429:G430"/>
    <mergeCell ref="H429:K429"/>
    <mergeCell ref="L429:L430"/>
    <mergeCell ref="A680:A681"/>
    <mergeCell ref="A724:A725"/>
    <mergeCell ref="C760:F760"/>
    <mergeCell ref="A638:A639"/>
    <mergeCell ref="A641:A642"/>
    <mergeCell ref="A803:A804"/>
    <mergeCell ref="A806:A807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845:A846"/>
    <mergeCell ref="A887:A888"/>
    <mergeCell ref="AH885:AL885"/>
    <mergeCell ref="AM885:AM886"/>
    <mergeCell ref="AG926:AG927"/>
    <mergeCell ref="AM843:AM844"/>
    <mergeCell ref="AH926:AL926"/>
    <mergeCell ref="H801:K801"/>
    <mergeCell ref="L801:L802"/>
    <mergeCell ref="M801:P801"/>
    <mergeCell ref="Q801:Q802"/>
    <mergeCell ref="C719:F719"/>
    <mergeCell ref="G719:G720"/>
    <mergeCell ref="A434:A435"/>
    <mergeCell ref="A762:A763"/>
    <mergeCell ref="H719:K719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M595:P595"/>
    <mergeCell ref="Q595:Q596"/>
    <mergeCell ref="C678:F678"/>
    <mergeCell ref="G678:G679"/>
    <mergeCell ref="H678:K678"/>
    <mergeCell ref="A473:A474"/>
    <mergeCell ref="A476:A477"/>
    <mergeCell ref="C512:F512"/>
    <mergeCell ref="G512:G513"/>
    <mergeCell ref="H512:K512"/>
    <mergeCell ref="C553:F553"/>
    <mergeCell ref="G553:G554"/>
    <mergeCell ref="H553:K553"/>
    <mergeCell ref="A514:A515"/>
    <mergeCell ref="A517:A518"/>
    <mergeCell ref="A392:A393"/>
    <mergeCell ref="H471:K471"/>
    <mergeCell ref="Q429:Q430"/>
    <mergeCell ref="AB429:AB430"/>
    <mergeCell ref="AC429:AF429"/>
    <mergeCell ref="AH429:AL429"/>
    <mergeCell ref="R429:V429"/>
    <mergeCell ref="W429:W430"/>
    <mergeCell ref="L512:L513"/>
    <mergeCell ref="AB512:AB513"/>
    <mergeCell ref="X429:AA429"/>
    <mergeCell ref="AC471:AF471"/>
    <mergeCell ref="AG429:AG430"/>
    <mergeCell ref="X1009:AA1009"/>
    <mergeCell ref="R926:V926"/>
    <mergeCell ref="W926:W927"/>
    <mergeCell ref="X926:AA926"/>
    <mergeCell ref="G926:G927"/>
    <mergeCell ref="H926:K926"/>
    <mergeCell ref="L926:L927"/>
    <mergeCell ref="AB968:AB969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182:A183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431:A432"/>
    <mergeCell ref="H387:K387"/>
    <mergeCell ref="L387:L388"/>
    <mergeCell ref="G387:G388"/>
    <mergeCell ref="A389:A390"/>
    <mergeCell ref="AC138:AF138"/>
    <mergeCell ref="A143:A144"/>
    <mergeCell ref="AB138:AB139"/>
    <mergeCell ref="AB180:AB181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Q138:Q139"/>
    <mergeCell ref="M138:P138"/>
    <mergeCell ref="X221:AA221"/>
    <mergeCell ref="AB221:AB222"/>
    <mergeCell ref="R138:V138"/>
    <mergeCell ref="C97:F97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C11:F11"/>
    <mergeCell ref="G11:G12"/>
    <mergeCell ref="H11:K11"/>
    <mergeCell ref="L11:L12"/>
    <mergeCell ref="M11:P11"/>
    <mergeCell ref="Q11:Q12"/>
    <mergeCell ref="R11:V11"/>
    <mergeCell ref="W138:W139"/>
    <mergeCell ref="X138:AA138"/>
    <mergeCell ref="C138:F138"/>
    <mergeCell ref="G138:G139"/>
    <mergeCell ref="H138:K138"/>
    <mergeCell ref="L138:L139"/>
    <mergeCell ref="R221:V221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C55:F55"/>
    <mergeCell ref="G55:G56"/>
    <mergeCell ref="H55:K55"/>
    <mergeCell ref="L55:L56"/>
    <mergeCell ref="M55:P55"/>
    <mergeCell ref="Q55:Q56"/>
    <mergeCell ref="R55:V55"/>
    <mergeCell ref="W55:W56"/>
    <mergeCell ref="A306:A307"/>
    <mergeCell ref="A309:A310"/>
    <mergeCell ref="BC304:BC305"/>
    <mergeCell ref="AY345:BB345"/>
    <mergeCell ref="BC345:BC346"/>
    <mergeCell ref="AX345:AX346"/>
    <mergeCell ref="AS345:AV345"/>
    <mergeCell ref="BD304:BG304"/>
    <mergeCell ref="BH304:BH305"/>
    <mergeCell ref="BD345:BG345"/>
    <mergeCell ref="BH345:BH346"/>
    <mergeCell ref="H304:K304"/>
    <mergeCell ref="AM345:AM346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BO636:BR636"/>
    <mergeCell ref="BS636:BS637"/>
    <mergeCell ref="BO678:BR678"/>
    <mergeCell ref="BS678:BS679"/>
    <mergeCell ref="X553:AA553"/>
    <mergeCell ref="AB553:AB554"/>
    <mergeCell ref="AC553:AF553"/>
    <mergeCell ref="AC595:AF595"/>
    <mergeCell ref="AG595:AG596"/>
    <mergeCell ref="AG678:AG679"/>
    <mergeCell ref="AB636:AB637"/>
    <mergeCell ref="M678:P678"/>
    <mergeCell ref="Q678:Q679"/>
    <mergeCell ref="R553:V553"/>
    <mergeCell ref="W553:W554"/>
    <mergeCell ref="AC636:AF636"/>
    <mergeCell ref="AG636:AG637"/>
    <mergeCell ref="AY636:BB636"/>
    <mergeCell ref="BC636:BC637"/>
    <mergeCell ref="AY678:BB678"/>
    <mergeCell ref="C636:F636"/>
    <mergeCell ref="G636:G637"/>
    <mergeCell ref="H636:K636"/>
    <mergeCell ref="L636:L637"/>
    <mergeCell ref="M636:P636"/>
    <mergeCell ref="Q636:Q637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BO1009:BR1009"/>
    <mergeCell ref="BS1009:BS1010"/>
    <mergeCell ref="BO719:BR719"/>
    <mergeCell ref="BS719:BS720"/>
    <mergeCell ref="BO760:BR760"/>
    <mergeCell ref="AN968:AQ968"/>
    <mergeCell ref="AB843:AB844"/>
    <mergeCell ref="BI968:BM968"/>
    <mergeCell ref="BN885:BN886"/>
    <mergeCell ref="BN926:BN927"/>
    <mergeCell ref="BN968:BN969"/>
    <mergeCell ref="X801:AA801"/>
    <mergeCell ref="R760:V760"/>
    <mergeCell ref="AC843:AF843"/>
    <mergeCell ref="W843:W844"/>
    <mergeCell ref="X843:AA843"/>
    <mergeCell ref="AY801:BB801"/>
    <mergeCell ref="BI843:BM843"/>
    <mergeCell ref="BN843:BN844"/>
    <mergeCell ref="AR968:AR969"/>
    <mergeCell ref="AM760:AM761"/>
    <mergeCell ref="AM801:AM802"/>
    <mergeCell ref="AY760:BB760"/>
    <mergeCell ref="BC760:BC761"/>
    <mergeCell ref="BN801:BN802"/>
    <mergeCell ref="BI801:BM801"/>
    <mergeCell ref="AN636:AQ636"/>
    <mergeCell ref="AN678:AQ678"/>
    <mergeCell ref="AS387:AV387"/>
    <mergeCell ref="AS595:AV595"/>
    <mergeCell ref="AH760:AL760"/>
    <mergeCell ref="AS429:AV429"/>
    <mergeCell ref="AH471:AL471"/>
    <mergeCell ref="AM471:AM472"/>
    <mergeCell ref="AX926:AX927"/>
    <mergeCell ref="AS926:AV926"/>
    <mergeCell ref="BN719:BN720"/>
    <mergeCell ref="AY719:BB719"/>
    <mergeCell ref="BC719:BC720"/>
    <mergeCell ref="AX387:AX388"/>
    <mergeCell ref="AG471:AG472"/>
    <mergeCell ref="W471:W472"/>
    <mergeCell ref="X471:AA471"/>
    <mergeCell ref="AB471:AB472"/>
    <mergeCell ref="AB387:AB388"/>
    <mergeCell ref="AN387:AQ387"/>
    <mergeCell ref="AR387:AR388"/>
    <mergeCell ref="AB595:AB596"/>
    <mergeCell ref="AC719:AF719"/>
    <mergeCell ref="AR678:AR679"/>
    <mergeCell ref="AN843:AQ843"/>
    <mergeCell ref="AR843:AR844"/>
    <mergeCell ref="AC512:AF512"/>
    <mergeCell ref="AG512:AG513"/>
    <mergeCell ref="AG553:AG554"/>
    <mergeCell ref="AS553:AV553"/>
    <mergeCell ref="AN760:AQ760"/>
    <mergeCell ref="AR760:AR761"/>
    <mergeCell ref="AC801:AF801"/>
    <mergeCell ref="AG801:AG802"/>
    <mergeCell ref="AR801:AR802"/>
    <mergeCell ref="AS512:AV512"/>
    <mergeCell ref="AM512:AM513"/>
    <mergeCell ref="AH553:AL553"/>
    <mergeCell ref="AM553:AM554"/>
    <mergeCell ref="AH512:AL512"/>
    <mergeCell ref="AN801:AQ801"/>
    <mergeCell ref="AH801:AL801"/>
    <mergeCell ref="AM719:AM720"/>
    <mergeCell ref="AH719:AL719"/>
    <mergeCell ref="AN719:AQ719"/>
    <mergeCell ref="AR719:AR720"/>
    <mergeCell ref="AS221:AV221"/>
    <mergeCell ref="AX221:AX222"/>
    <mergeCell ref="AS262:AV262"/>
    <mergeCell ref="AY387:BB387"/>
    <mergeCell ref="BC387:BC388"/>
    <mergeCell ref="BI221:BM221"/>
    <mergeCell ref="BI262:BM262"/>
    <mergeCell ref="R595:V595"/>
    <mergeCell ref="W595:W596"/>
    <mergeCell ref="X595:AA595"/>
    <mergeCell ref="AH595:AL595"/>
    <mergeCell ref="AM595:AM596"/>
    <mergeCell ref="AN595:AQ595"/>
    <mergeCell ref="R471:V471"/>
    <mergeCell ref="BD429:BG429"/>
    <mergeCell ref="BD387:BG387"/>
    <mergeCell ref="BH387:BH388"/>
    <mergeCell ref="BH429:BH430"/>
    <mergeCell ref="AY553:BB553"/>
    <mergeCell ref="BC553:BC554"/>
    <mergeCell ref="AX553:AX554"/>
    <mergeCell ref="R512:V512"/>
    <mergeCell ref="W512:W513"/>
    <mergeCell ref="X512:AA512"/>
    <mergeCell ref="AX429:AX430"/>
    <mergeCell ref="AY595:BB595"/>
    <mergeCell ref="BC595:BC596"/>
    <mergeCell ref="BC678:BC679"/>
    <mergeCell ref="AY429:BB429"/>
    <mergeCell ref="BC429:BC430"/>
    <mergeCell ref="AY471:BB471"/>
    <mergeCell ref="BC471:BC472"/>
    <mergeCell ref="AY512:BB512"/>
    <mergeCell ref="BC512:BC513"/>
    <mergeCell ref="AX512:AX513"/>
    <mergeCell ref="AX595:AX596"/>
    <mergeCell ref="BO429:BR429"/>
    <mergeCell ref="BS429:BS430"/>
    <mergeCell ref="BO471:BR471"/>
    <mergeCell ref="BS471:BS472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43:BG843"/>
    <mergeCell ref="BH843:BH844"/>
    <mergeCell ref="BD885:BG885"/>
    <mergeCell ref="BH885:BH886"/>
    <mergeCell ref="BD926:BG926"/>
    <mergeCell ref="BH926:BH927"/>
    <mergeCell ref="BD968:BG968"/>
    <mergeCell ref="BH968:BH969"/>
    <mergeCell ref="AY1009:BB1009"/>
    <mergeCell ref="BC1009:BC1010"/>
    <mergeCell ref="BC926:BC927"/>
    <mergeCell ref="AY968:BB968"/>
    <mergeCell ref="BC968:BC969"/>
    <mergeCell ref="AY926:BB926"/>
    <mergeCell ref="AX11:AX12"/>
    <mergeCell ref="AS55:AV55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304:BB304"/>
    <mergeCell ref="BD55:BG55"/>
    <mergeCell ref="BH55:BH56"/>
    <mergeCell ref="BD97:BG97"/>
    <mergeCell ref="BD180:BG180"/>
    <mergeCell ref="BH180:BH181"/>
    <mergeCell ref="BD221:BG221"/>
    <mergeCell ref="BH221:BH222"/>
    <mergeCell ref="BD262:BG262"/>
    <mergeCell ref="BH262:BH263"/>
    <mergeCell ref="BH97:BH98"/>
    <mergeCell ref="BD138:BG138"/>
    <mergeCell ref="BH138:BH139"/>
    <mergeCell ref="AY180:BB180"/>
    <mergeCell ref="BC180:BC181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BC843:BC844"/>
    <mergeCell ref="AY885:BB885"/>
    <mergeCell ref="BC885:BC886"/>
    <mergeCell ref="BC801:BC802"/>
    <mergeCell ref="R843:V843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60"/>
  <sheetViews>
    <sheetView zoomScale="60" zoomScaleNormal="60" workbookViewId="0">
      <selection activeCell="AD4" sqref="AD4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16384" width="9.140625" style="1"/>
  </cols>
  <sheetData>
    <row r="1" spans="1:7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</row>
    <row r="2" spans="1:7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</row>
    <row r="3" spans="1:7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</row>
    <row r="4" spans="1:7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</row>
    <row r="5" spans="1:76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</row>
    <row r="6" spans="1:7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</row>
    <row r="7" spans="1:7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</row>
    <row r="8" spans="1:7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</row>
    <row r="9" spans="1:76" ht="18.75" customHeight="1" x14ac:dyDescent="0.25">
      <c r="A9" s="292" t="s">
        <v>255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</row>
    <row r="10" spans="1:76" ht="18" x14ac:dyDescent="0.25">
      <c r="A10" s="273" t="s">
        <v>156</v>
      </c>
      <c r="B10" s="284" t="s">
        <v>4</v>
      </c>
      <c r="C10" s="289" t="s">
        <v>257</v>
      </c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1"/>
    </row>
    <row r="11" spans="1:76" ht="18" customHeight="1" x14ac:dyDescent="0.25">
      <c r="A11" s="207"/>
      <c r="B11" s="285"/>
      <c r="C11" s="279" t="s">
        <v>139</v>
      </c>
      <c r="D11" s="280"/>
      <c r="E11" s="280"/>
      <c r="F11" s="281"/>
      <c r="G11" s="274" t="s">
        <v>256</v>
      </c>
      <c r="H11" s="276" t="s">
        <v>139</v>
      </c>
      <c r="I11" s="277"/>
      <c r="J11" s="277"/>
      <c r="K11" s="278"/>
      <c r="L11" s="274" t="s">
        <v>256</v>
      </c>
      <c r="M11" s="276" t="s">
        <v>139</v>
      </c>
      <c r="N11" s="277"/>
      <c r="O11" s="277"/>
      <c r="P11" s="278"/>
      <c r="Q11" s="274" t="s">
        <v>256</v>
      </c>
      <c r="R11" s="276" t="s">
        <v>139</v>
      </c>
      <c r="S11" s="277"/>
      <c r="T11" s="277"/>
      <c r="U11" s="277"/>
      <c r="V11" s="278"/>
      <c r="W11" s="274" t="s">
        <v>256</v>
      </c>
      <c r="X11" s="276" t="s">
        <v>139</v>
      </c>
      <c r="Y11" s="277"/>
      <c r="Z11" s="277"/>
      <c r="AA11" s="278"/>
      <c r="AB11" s="274" t="s">
        <v>256</v>
      </c>
      <c r="AC11" s="276" t="s">
        <v>139</v>
      </c>
      <c r="AD11" s="277"/>
      <c r="AE11" s="277"/>
      <c r="AF11" s="278"/>
      <c r="AG11" s="274" t="s">
        <v>256</v>
      </c>
      <c r="AH11" s="276" t="s">
        <v>139</v>
      </c>
      <c r="AI11" s="277"/>
      <c r="AJ11" s="277"/>
      <c r="AK11" s="277"/>
      <c r="AL11" s="278"/>
      <c r="AM11" s="274" t="s">
        <v>256</v>
      </c>
      <c r="AN11" s="276" t="s">
        <v>139</v>
      </c>
      <c r="AO11" s="277"/>
      <c r="AP11" s="277"/>
      <c r="AQ11" s="278"/>
      <c r="AR11" s="274" t="s">
        <v>256</v>
      </c>
      <c r="AS11" s="276" t="s">
        <v>139</v>
      </c>
      <c r="AT11" s="277"/>
      <c r="AU11" s="277"/>
      <c r="AV11" s="277"/>
      <c r="AW11" s="278"/>
      <c r="AX11" s="274" t="s">
        <v>256</v>
      </c>
      <c r="AY11" s="276" t="s">
        <v>139</v>
      </c>
      <c r="AZ11" s="277"/>
      <c r="BA11" s="277"/>
      <c r="BB11" s="278"/>
      <c r="BC11" s="274" t="s">
        <v>256</v>
      </c>
      <c r="BD11" s="276" t="s">
        <v>139</v>
      </c>
      <c r="BE11" s="277"/>
      <c r="BF11" s="277"/>
      <c r="BG11" s="278"/>
      <c r="BH11" s="274" t="s">
        <v>256</v>
      </c>
      <c r="BI11" s="276" t="s">
        <v>139</v>
      </c>
      <c r="BJ11" s="277"/>
      <c r="BK11" s="277"/>
      <c r="BL11" s="277"/>
      <c r="BM11" s="278"/>
      <c r="BN11" s="274" t="s">
        <v>256</v>
      </c>
      <c r="BO11" s="276" t="s">
        <v>316</v>
      </c>
      <c r="BP11" s="277"/>
      <c r="BQ11" s="277"/>
      <c r="BR11" s="277"/>
      <c r="BS11" s="274" t="s">
        <v>256</v>
      </c>
      <c r="BT11" s="276" t="s">
        <v>316</v>
      </c>
      <c r="BU11" s="277"/>
      <c r="BV11" s="277"/>
      <c r="BW11" s="277"/>
      <c r="BX11" s="274" t="s">
        <v>256</v>
      </c>
    </row>
    <row r="12" spans="1:76" ht="18" x14ac:dyDescent="0.25">
      <c r="A12" s="208"/>
      <c r="B12" s="286"/>
      <c r="C12" s="138" t="s">
        <v>135</v>
      </c>
      <c r="D12" s="138" t="s">
        <v>136</v>
      </c>
      <c r="E12" s="138" t="s">
        <v>137</v>
      </c>
      <c r="F12" s="138" t="s">
        <v>138</v>
      </c>
      <c r="G12" s="275"/>
      <c r="H12" s="138" t="s">
        <v>141</v>
      </c>
      <c r="I12" s="138" t="s">
        <v>142</v>
      </c>
      <c r="J12" s="138" t="s">
        <v>143</v>
      </c>
      <c r="K12" s="138" t="s">
        <v>144</v>
      </c>
      <c r="L12" s="275"/>
      <c r="M12" s="138" t="s">
        <v>145</v>
      </c>
      <c r="N12" s="138" t="s">
        <v>146</v>
      </c>
      <c r="O12" s="138" t="s">
        <v>147</v>
      </c>
      <c r="P12" s="138" t="s">
        <v>148</v>
      </c>
      <c r="Q12" s="27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75"/>
      <c r="X12" s="138" t="s">
        <v>159</v>
      </c>
      <c r="Y12" s="138" t="s">
        <v>160</v>
      </c>
      <c r="Z12" s="138" t="s">
        <v>281</v>
      </c>
      <c r="AA12" s="138" t="s">
        <v>282</v>
      </c>
      <c r="AB12" s="275"/>
      <c r="AC12" s="138" t="s">
        <v>283</v>
      </c>
      <c r="AD12" s="138" t="s">
        <v>284</v>
      </c>
      <c r="AE12" s="138" t="s">
        <v>291</v>
      </c>
      <c r="AF12" s="138" t="s">
        <v>285</v>
      </c>
      <c r="AG12" s="27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75"/>
      <c r="AN12" s="138" t="s">
        <v>292</v>
      </c>
      <c r="AO12" s="138" t="s">
        <v>293</v>
      </c>
      <c r="AP12" s="138" t="s">
        <v>294</v>
      </c>
      <c r="AQ12" s="138" t="s">
        <v>295</v>
      </c>
      <c r="AR12" s="275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75"/>
      <c r="AY12" s="138" t="s">
        <v>302</v>
      </c>
      <c r="AZ12" s="138" t="s">
        <v>303</v>
      </c>
      <c r="BA12" s="138" t="s">
        <v>304</v>
      </c>
      <c r="BB12" s="138" t="s">
        <v>305</v>
      </c>
      <c r="BC12" s="275"/>
      <c r="BD12" s="138" t="s">
        <v>307</v>
      </c>
      <c r="BE12" s="138" t="s">
        <v>308</v>
      </c>
      <c r="BF12" s="138" t="s">
        <v>309</v>
      </c>
      <c r="BG12" s="138" t="s">
        <v>310</v>
      </c>
      <c r="BH12" s="275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75"/>
      <c r="BO12" s="254" t="s">
        <v>317</v>
      </c>
      <c r="BP12" s="254" t="s">
        <v>318</v>
      </c>
      <c r="BQ12" s="254" t="s">
        <v>319</v>
      </c>
      <c r="BR12" s="254" t="s">
        <v>320</v>
      </c>
      <c r="BS12" s="275"/>
      <c r="BT12" s="254" t="s">
        <v>322</v>
      </c>
      <c r="BU12" s="254" t="s">
        <v>323</v>
      </c>
      <c r="BV12" s="254" t="s">
        <v>324</v>
      </c>
      <c r="BW12" s="254" t="s">
        <v>325</v>
      </c>
      <c r="BX12" s="275"/>
    </row>
    <row r="13" spans="1:76" x14ac:dyDescent="0.3">
      <c r="A13" s="287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</row>
    <row r="14" spans="1:76" x14ac:dyDescent="0.3">
      <c r="A14" s="288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0</v>
      </c>
      <c r="BV14" s="135">
        <f>'Нарххо 2024'!BV14</f>
        <v>0</v>
      </c>
      <c r="BW14" s="135">
        <f>'Нарххо 2024'!BW14</f>
        <v>0</v>
      </c>
      <c r="BX14" s="169">
        <f>'Нарххо 2024'!BX14</f>
        <v>5.5</v>
      </c>
    </row>
    <row r="15" spans="1:76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0</v>
      </c>
      <c r="BV15" s="135">
        <f>'Нарххо 2024'!BV15</f>
        <v>0</v>
      </c>
      <c r="BW15" s="135">
        <f>'Нарххо 2024'!BW15</f>
        <v>0</v>
      </c>
      <c r="BX15" s="169">
        <f>'Нарххо 2024'!BX15</f>
        <v>5.9</v>
      </c>
    </row>
    <row r="16" spans="1:76" x14ac:dyDescent="0.25">
      <c r="A16" s="287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</row>
    <row r="17" spans="1:76" x14ac:dyDescent="0.25">
      <c r="A17" s="288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0</v>
      </c>
      <c r="BV17" s="135">
        <f>'Нарххо 2024'!BV17</f>
        <v>0</v>
      </c>
      <c r="BW17" s="135">
        <f>'Нарххо 2024'!BW17</f>
        <v>0</v>
      </c>
      <c r="BX17" s="169">
        <f>'Нарххо 2024'!BX17</f>
        <v>2.97</v>
      </c>
    </row>
    <row r="18" spans="1:76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0</v>
      </c>
      <c r="BV18" s="135">
        <f>'Нарххо 2024'!BV18</f>
        <v>0</v>
      </c>
      <c r="BW18" s="135">
        <f>'Нарххо 2024'!BW18</f>
        <v>0</v>
      </c>
      <c r="BX18" s="169">
        <f>'Нарххо 2024'!BX18</f>
        <v>3.8</v>
      </c>
    </row>
    <row r="19" spans="1:76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0</v>
      </c>
      <c r="BV19" s="135">
        <f>'Нарххо 2024'!BV19</f>
        <v>0</v>
      </c>
      <c r="BW19" s="135">
        <f>'Нарххо 2024'!BW19</f>
        <v>0</v>
      </c>
      <c r="BX19" s="169">
        <f>'Нарххо 2024'!BX19</f>
        <v>18.170000000000002</v>
      </c>
    </row>
    <row r="20" spans="1:76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0</v>
      </c>
      <c r="BV20" s="135">
        <f>'Нарххо 2024'!BV20</f>
        <v>0</v>
      </c>
      <c r="BW20" s="135">
        <f>'Нарххо 2024'!BW20</f>
        <v>0</v>
      </c>
      <c r="BX20" s="169">
        <f>'Нарххо 2024'!BX20</f>
        <v>15.23</v>
      </c>
    </row>
    <row r="21" spans="1:76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0</v>
      </c>
      <c r="BV21" s="135">
        <f>'Нарххо 2024'!BV21</f>
        <v>0</v>
      </c>
      <c r="BW21" s="135">
        <f>'Нарххо 2024'!BW21</f>
        <v>0</v>
      </c>
      <c r="BX21" s="169">
        <f>'Нарххо 2024'!BX21</f>
        <v>12.13</v>
      </c>
    </row>
    <row r="22" spans="1:76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0</v>
      </c>
      <c r="BV22" s="135">
        <f>'Нарххо 2024'!BV22</f>
        <v>0</v>
      </c>
      <c r="BW22" s="135">
        <f>'Нарххо 2024'!BW22</f>
        <v>0</v>
      </c>
      <c r="BX22" s="169">
        <f>'Нарххо 2024'!BX22</f>
        <v>17.63</v>
      </c>
    </row>
    <row r="23" spans="1:76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0</v>
      </c>
      <c r="BV23" s="135">
        <f>'Нарххо 2024'!BV23</f>
        <v>0</v>
      </c>
      <c r="BW23" s="135">
        <f>'Нарххо 2024'!BW23</f>
        <v>0</v>
      </c>
      <c r="BX23" s="169">
        <f>'Нарххо 2024'!BX23</f>
        <v>16.8</v>
      </c>
    </row>
    <row r="24" spans="1:76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0</v>
      </c>
      <c r="BV24" s="135">
        <f>'Нарххо 2024'!BV24</f>
        <v>0</v>
      </c>
      <c r="BW24" s="135">
        <f>'Нарххо 2024'!BW24</f>
        <v>0</v>
      </c>
      <c r="BX24" s="169">
        <f>'Нарххо 2024'!BX24</f>
        <v>17.8</v>
      </c>
    </row>
    <row r="25" spans="1:76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0</v>
      </c>
      <c r="BV25" s="135">
        <f>'Нарххо 2024'!BV25</f>
        <v>0</v>
      </c>
      <c r="BW25" s="135">
        <f>'Нарххо 2024'!BW25</f>
        <v>0</v>
      </c>
      <c r="BX25" s="169">
        <f>'Нарххо 2024'!BX25</f>
        <v>79.67</v>
      </c>
    </row>
    <row r="26" spans="1:76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0</v>
      </c>
      <c r="BV26" s="135">
        <f>'Нарххо 2024'!BV26</f>
        <v>0</v>
      </c>
      <c r="BW26" s="135">
        <f>'Нарххо 2024'!BW26</f>
        <v>0</v>
      </c>
      <c r="BX26" s="169">
        <f>'Нарххо 2024'!BX26</f>
        <v>82.17</v>
      </c>
    </row>
    <row r="27" spans="1:76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0</v>
      </c>
      <c r="BV27" s="135">
        <f>'Нарххо 2024'!BV27</f>
        <v>0</v>
      </c>
      <c r="BW27" s="135">
        <f>'Нарххо 2024'!BW27</f>
        <v>0</v>
      </c>
      <c r="BX27" s="169">
        <f>'Нарххо 2024'!BX27</f>
        <v>8.6</v>
      </c>
    </row>
    <row r="28" spans="1:76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0</v>
      </c>
      <c r="BV28" s="135">
        <f>'Нарххо 2024'!BV28</f>
        <v>0</v>
      </c>
      <c r="BW28" s="135">
        <f>'Нарххо 2024'!BW28</f>
        <v>0</v>
      </c>
      <c r="BX28" s="169">
        <f>'Нарххо 2024'!BX28</f>
        <v>12.13</v>
      </c>
    </row>
    <row r="29" spans="1:76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0</v>
      </c>
      <c r="BV29" s="135">
        <f>'Нарххо 2024'!BV29</f>
        <v>0</v>
      </c>
      <c r="BW29" s="135">
        <f>'Нарххо 2024'!BW29</f>
        <v>0</v>
      </c>
      <c r="BX29" s="169">
        <f>'Нарххо 2024'!BX29</f>
        <v>10.5</v>
      </c>
    </row>
    <row r="30" spans="1:76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0</v>
      </c>
      <c r="BV30" s="135">
        <f>'Нарххо 2024'!BV30</f>
        <v>0</v>
      </c>
      <c r="BW30" s="135">
        <f>'Нарххо 2024'!BW30</f>
        <v>0</v>
      </c>
      <c r="BX30" s="169">
        <f>'Нарххо 2024'!BX30</f>
        <v>59</v>
      </c>
    </row>
    <row r="31" spans="1:76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0</v>
      </c>
      <c r="BV31" s="135">
        <f>'Нарххо 2024'!BV31</f>
        <v>0</v>
      </c>
      <c r="BW31" s="135">
        <f>'Нарххо 2024'!BW31</f>
        <v>0</v>
      </c>
      <c r="BX31" s="169">
        <f>'Нарххо 2024'!BX31</f>
        <v>60</v>
      </c>
    </row>
    <row r="32" spans="1:76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0</v>
      </c>
      <c r="BV32" s="135">
        <f>'Нарххо 2024'!BV32</f>
        <v>0</v>
      </c>
      <c r="BW32" s="135">
        <f>'Нарххо 2024'!BW32</f>
        <v>0</v>
      </c>
      <c r="BX32" s="169">
        <f>'Нарххо 2024'!BX32</f>
        <v>5</v>
      </c>
    </row>
    <row r="33" spans="1:76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0</v>
      </c>
      <c r="BV33" s="135">
        <f>'Нарххо 2024'!BV33</f>
        <v>0</v>
      </c>
      <c r="BW33" s="135">
        <f>'Нарххо 2024'!BW33</f>
        <v>0</v>
      </c>
      <c r="BX33" s="169">
        <f>'Нарххо 2024'!BX33</f>
        <v>4.4000000000000004</v>
      </c>
    </row>
    <row r="34" spans="1:76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0</v>
      </c>
      <c r="BV34" s="135">
        <f>'Нарххо 2024'!BV34</f>
        <v>0</v>
      </c>
      <c r="BW34" s="135">
        <f>'Нарххо 2024'!BW34</f>
        <v>0</v>
      </c>
      <c r="BX34" s="169">
        <f>'Нарххо 2024'!BX34</f>
        <v>5</v>
      </c>
    </row>
    <row r="35" spans="1:76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0</v>
      </c>
      <c r="BV35" s="135">
        <f>'Нарххо 2024'!BV35</f>
        <v>0</v>
      </c>
      <c r="BW35" s="135">
        <f>'Нарххо 2024'!BW35</f>
        <v>0</v>
      </c>
      <c r="BX35" s="169">
        <f>'Нарххо 2024'!BX35</f>
        <v>22.23</v>
      </c>
    </row>
    <row r="36" spans="1:76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0</v>
      </c>
      <c r="BV36" s="135">
        <f>'Нарххо 2024'!BV36</f>
        <v>0</v>
      </c>
      <c r="BW36" s="135">
        <f>'Нарххо 2024'!BW36</f>
        <v>0</v>
      </c>
      <c r="BX36" s="169">
        <f>'Нарххо 2024'!BX36</f>
        <v>20.73</v>
      </c>
    </row>
    <row r="37" spans="1:76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0</v>
      </c>
      <c r="BV37" s="135">
        <f>'Нарххо 2024'!BV37</f>
        <v>0</v>
      </c>
      <c r="BW37" s="135">
        <f>'Нарххо 2024'!BW37</f>
        <v>0</v>
      </c>
      <c r="BX37" s="169">
        <f>'Нарххо 2024'!BX37</f>
        <v>17.43</v>
      </c>
    </row>
    <row r="38" spans="1:76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0</v>
      </c>
      <c r="BV38" s="135">
        <f>'Нарххо 2024'!BV38</f>
        <v>0</v>
      </c>
      <c r="BW38" s="135">
        <f>'Нарххо 2024'!BW38</f>
        <v>0</v>
      </c>
      <c r="BX38" s="169">
        <f>'Нарххо 2024'!BX38</f>
        <v>3.5</v>
      </c>
    </row>
    <row r="39" spans="1:76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0</v>
      </c>
      <c r="BV39" s="135">
        <f>'Нарххо 2024'!BV39</f>
        <v>0</v>
      </c>
      <c r="BW39" s="135">
        <f>'Нарххо 2024'!BW39</f>
        <v>0</v>
      </c>
      <c r="BX39" s="169">
        <f>'Нарххо 2024'!BX39</f>
        <v>3</v>
      </c>
    </row>
    <row r="40" spans="1:76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0</v>
      </c>
      <c r="BV40" s="135">
        <f>'Нарххо 2024'!BV40</f>
        <v>0</v>
      </c>
      <c r="BW40" s="135">
        <f>'Нарххо 2024'!BW40</f>
        <v>0</v>
      </c>
      <c r="BX40" s="169">
        <f>'Нарххо 2024'!BX40</f>
        <v>36</v>
      </c>
    </row>
    <row r="41" spans="1:76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0</v>
      </c>
      <c r="BV41" s="135">
        <f>'Нарххо 2024'!BV41</f>
        <v>0</v>
      </c>
      <c r="BW41" s="135">
        <f>'Нарххо 2024'!BW41</f>
        <v>0</v>
      </c>
      <c r="BX41" s="169">
        <f>'Нарххо 2024'!BX41</f>
        <v>6.93</v>
      </c>
    </row>
    <row r="42" spans="1:76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0</v>
      </c>
      <c r="BV42" s="135">
        <f>'Нарххо 2024'!BV42</f>
        <v>0</v>
      </c>
      <c r="BW42" s="135">
        <f>'Нарххо 2024'!BW42</f>
        <v>0</v>
      </c>
      <c r="BX42" s="169">
        <f>'Нарххо 2024'!BX42</f>
        <v>10.5</v>
      </c>
    </row>
    <row r="43" spans="1:76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0</v>
      </c>
      <c r="BV43" s="135">
        <f>'Нарххо 2024'!BV43</f>
        <v>0</v>
      </c>
      <c r="BW43" s="135">
        <f>'Нарххо 2024'!BW43</f>
        <v>0</v>
      </c>
      <c r="BX43" s="169">
        <f>'Нарххо 2024'!BX43</f>
        <v>11.27</v>
      </c>
    </row>
    <row r="44" spans="1:76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</row>
    <row r="45" spans="1:76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0</v>
      </c>
      <c r="BV45" s="135">
        <f>'Нарххо 2024'!BV45</f>
        <v>0</v>
      </c>
      <c r="BW45" s="135">
        <f>'Нарххо 2024'!BW45</f>
        <v>0</v>
      </c>
      <c r="BX45" s="169">
        <f>'Нарххо 2024'!BX45</f>
        <v>10.88</v>
      </c>
    </row>
    <row r="46" spans="1:76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0</v>
      </c>
      <c r="BV46" s="135">
        <f>'Нарххо 2024'!BV46</f>
        <v>0</v>
      </c>
      <c r="BW46" s="135">
        <f>'Нарххо 2024'!BW46</f>
        <v>0</v>
      </c>
      <c r="BX46" s="169">
        <f>'Нарххо 2024'!BX46</f>
        <v>10.95</v>
      </c>
    </row>
    <row r="47" spans="1:7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</row>
    <row r="48" spans="1:7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</row>
    <row r="49" spans="1:7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</row>
    <row r="50" spans="1:7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</row>
    <row r="51" spans="1:7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</row>
    <row r="52" spans="1:7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</row>
    <row r="53" spans="1:76" ht="18" customHeight="1" x14ac:dyDescent="0.25">
      <c r="A53" s="292" t="s">
        <v>255</v>
      </c>
      <c r="B53" s="292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</row>
    <row r="54" spans="1:76" x14ac:dyDescent="0.3">
      <c r="A54" s="273" t="s">
        <v>156</v>
      </c>
      <c r="B54" s="200"/>
      <c r="C54" s="360" t="s">
        <v>258</v>
      </c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289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1"/>
    </row>
    <row r="55" spans="1:76" ht="18.75" customHeight="1" x14ac:dyDescent="0.3">
      <c r="A55" s="218"/>
      <c r="B55" s="198"/>
      <c r="C55" s="355" t="s">
        <v>139</v>
      </c>
      <c r="D55" s="356"/>
      <c r="E55" s="356"/>
      <c r="F55" s="357"/>
      <c r="G55" s="354" t="s">
        <v>256</v>
      </c>
      <c r="H55" s="352" t="s">
        <v>139</v>
      </c>
      <c r="I55" s="353"/>
      <c r="J55" s="353"/>
      <c r="K55" s="358"/>
      <c r="L55" s="354" t="s">
        <v>256</v>
      </c>
      <c r="M55" s="352" t="s">
        <v>139</v>
      </c>
      <c r="N55" s="353"/>
      <c r="O55" s="353"/>
      <c r="P55" s="358"/>
      <c r="Q55" s="354" t="s">
        <v>256</v>
      </c>
      <c r="R55" s="352" t="s">
        <v>139</v>
      </c>
      <c r="S55" s="353"/>
      <c r="T55" s="353"/>
      <c r="U55" s="353"/>
      <c r="V55" s="358"/>
      <c r="W55" s="354" t="s">
        <v>256</v>
      </c>
      <c r="X55" s="352" t="s">
        <v>139</v>
      </c>
      <c r="Y55" s="353"/>
      <c r="Z55" s="353"/>
      <c r="AA55" s="358"/>
      <c r="AB55" s="354" t="s">
        <v>256</v>
      </c>
      <c r="AC55" s="352" t="s">
        <v>139</v>
      </c>
      <c r="AD55" s="353"/>
      <c r="AE55" s="353"/>
      <c r="AF55" s="358"/>
      <c r="AG55" s="354" t="s">
        <v>256</v>
      </c>
      <c r="AH55" s="352" t="s">
        <v>139</v>
      </c>
      <c r="AI55" s="353"/>
      <c r="AJ55" s="353"/>
      <c r="AK55" s="353"/>
      <c r="AL55" s="358"/>
      <c r="AM55" s="354" t="s">
        <v>256</v>
      </c>
      <c r="AN55" s="352" t="s">
        <v>139</v>
      </c>
      <c r="AO55" s="353"/>
      <c r="AP55" s="353"/>
      <c r="AQ55" s="358"/>
      <c r="AR55" s="354" t="s">
        <v>256</v>
      </c>
      <c r="AS55" s="352" t="s">
        <v>139</v>
      </c>
      <c r="AT55" s="353"/>
      <c r="AU55" s="353"/>
      <c r="AV55" s="353"/>
      <c r="AW55" s="256"/>
      <c r="AX55" s="354" t="s">
        <v>256</v>
      </c>
      <c r="AY55" s="352" t="s">
        <v>139</v>
      </c>
      <c r="AZ55" s="353"/>
      <c r="BA55" s="353"/>
      <c r="BB55" s="358"/>
      <c r="BC55" s="354" t="s">
        <v>256</v>
      </c>
      <c r="BD55" s="352" t="s">
        <v>139</v>
      </c>
      <c r="BE55" s="353"/>
      <c r="BF55" s="353"/>
      <c r="BG55" s="358"/>
      <c r="BH55" s="354" t="s">
        <v>256</v>
      </c>
      <c r="BI55" s="352" t="s">
        <v>139</v>
      </c>
      <c r="BJ55" s="353"/>
      <c r="BK55" s="353"/>
      <c r="BL55" s="358"/>
      <c r="BM55" s="266"/>
      <c r="BN55" s="354" t="s">
        <v>256</v>
      </c>
      <c r="BO55" s="352" t="s">
        <v>316</v>
      </c>
      <c r="BP55" s="353"/>
      <c r="BQ55" s="353"/>
      <c r="BR55" s="353"/>
      <c r="BS55" s="354" t="s">
        <v>256</v>
      </c>
      <c r="BT55" s="352" t="s">
        <v>316</v>
      </c>
      <c r="BU55" s="353"/>
      <c r="BV55" s="353"/>
      <c r="BW55" s="353"/>
      <c r="BX55" s="354" t="s">
        <v>256</v>
      </c>
    </row>
    <row r="56" spans="1:76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75"/>
      <c r="H56" s="138" t="s">
        <v>141</v>
      </c>
      <c r="I56" s="138" t="s">
        <v>142</v>
      </c>
      <c r="J56" s="138" t="s">
        <v>143</v>
      </c>
      <c r="K56" s="138" t="s">
        <v>144</v>
      </c>
      <c r="L56" s="275"/>
      <c r="M56" s="138" t="s">
        <v>145</v>
      </c>
      <c r="N56" s="138" t="s">
        <v>146</v>
      </c>
      <c r="O56" s="138" t="s">
        <v>147</v>
      </c>
      <c r="P56" s="138" t="s">
        <v>148</v>
      </c>
      <c r="Q56" s="275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75"/>
      <c r="X56" s="138" t="s">
        <v>159</v>
      </c>
      <c r="Y56" s="138" t="s">
        <v>160</v>
      </c>
      <c r="Z56" s="138" t="s">
        <v>281</v>
      </c>
      <c r="AA56" s="138" t="s">
        <v>282</v>
      </c>
      <c r="AB56" s="275"/>
      <c r="AC56" s="138" t="s">
        <v>283</v>
      </c>
      <c r="AD56" s="138" t="s">
        <v>284</v>
      </c>
      <c r="AE56" s="138" t="s">
        <v>291</v>
      </c>
      <c r="AF56" s="138" t="s">
        <v>285</v>
      </c>
      <c r="AG56" s="27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75"/>
      <c r="AN56" s="138" t="s">
        <v>292</v>
      </c>
      <c r="AO56" s="138" t="s">
        <v>293</v>
      </c>
      <c r="AP56" s="138" t="s">
        <v>294</v>
      </c>
      <c r="AQ56" s="138" t="s">
        <v>295</v>
      </c>
      <c r="AR56" s="27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75"/>
      <c r="AY56" s="138" t="s">
        <v>302</v>
      </c>
      <c r="AZ56" s="138" t="s">
        <v>303</v>
      </c>
      <c r="BA56" s="138" t="s">
        <v>304</v>
      </c>
      <c r="BB56" s="138" t="s">
        <v>305</v>
      </c>
      <c r="BC56" s="275"/>
      <c r="BD56" s="138" t="s">
        <v>307</v>
      </c>
      <c r="BE56" s="138" t="s">
        <v>308</v>
      </c>
      <c r="BF56" s="138" t="s">
        <v>309</v>
      </c>
      <c r="BG56" s="138" t="s">
        <v>310</v>
      </c>
      <c r="BH56" s="275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75"/>
      <c r="BO56" s="254" t="s">
        <v>317</v>
      </c>
      <c r="BP56" s="254" t="s">
        <v>318</v>
      </c>
      <c r="BQ56" s="254" t="s">
        <v>319</v>
      </c>
      <c r="BR56" s="254" t="s">
        <v>320</v>
      </c>
      <c r="BS56" s="275"/>
      <c r="BT56" s="254" t="s">
        <v>322</v>
      </c>
      <c r="BU56" s="254" t="s">
        <v>323</v>
      </c>
      <c r="BV56" s="254" t="s">
        <v>324</v>
      </c>
      <c r="BW56" s="254" t="s">
        <v>325</v>
      </c>
      <c r="BX56" s="275"/>
    </row>
    <row r="57" spans="1:76" ht="18" x14ac:dyDescent="0.25">
      <c r="A57" s="287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</row>
    <row r="58" spans="1:76" ht="18" x14ac:dyDescent="0.25">
      <c r="A58" s="288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0</v>
      </c>
      <c r="BV58" s="135">
        <f>'Нарххо 2024'!BV58</f>
        <v>0</v>
      </c>
      <c r="BW58" s="135">
        <f>'Нарххо 2024'!BW58</f>
        <v>0</v>
      </c>
      <c r="BX58" s="169">
        <f>'Нарххо 2024'!BX58</f>
        <v>6</v>
      </c>
    </row>
    <row r="59" spans="1:76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0</v>
      </c>
      <c r="BV59" s="135">
        <f>'Нарххо 2024'!BV59</f>
        <v>0</v>
      </c>
      <c r="BW59" s="135">
        <f>'Нарххо 2024'!BW59</f>
        <v>0</v>
      </c>
      <c r="BX59" s="169">
        <f>'Нарххо 2024'!BX59</f>
        <v>4.5</v>
      </c>
    </row>
    <row r="60" spans="1:76" ht="18" x14ac:dyDescent="0.25">
      <c r="A60" s="287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</row>
    <row r="61" spans="1:76" ht="18" x14ac:dyDescent="0.25">
      <c r="A61" s="288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0</v>
      </c>
      <c r="BV61" s="135">
        <f>'Нарххо 2024'!BV61</f>
        <v>0</v>
      </c>
      <c r="BW61" s="135">
        <f>'Нарххо 2024'!BW61</f>
        <v>0</v>
      </c>
      <c r="BX61" s="169">
        <f>'Нарххо 2024'!BX61</f>
        <v>3.5</v>
      </c>
    </row>
    <row r="62" spans="1:76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0</v>
      </c>
      <c r="BV62" s="135">
        <f>'Нарххо 2024'!BV62</f>
        <v>0</v>
      </c>
      <c r="BW62" s="135">
        <f>'Нарххо 2024'!BW62</f>
        <v>0</v>
      </c>
      <c r="BX62" s="169">
        <f>'Нарххо 2024'!BX62</f>
        <v>4</v>
      </c>
    </row>
    <row r="63" spans="1:76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0</v>
      </c>
      <c r="BV63" s="135">
        <f>'Нарххо 2024'!BV63</f>
        <v>0</v>
      </c>
      <c r="BW63" s="135">
        <f>'Нарххо 2024'!BW63</f>
        <v>0</v>
      </c>
      <c r="BX63" s="169">
        <f>'Нарххо 2024'!BX63</f>
        <v>25</v>
      </c>
    </row>
    <row r="64" spans="1:76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0</v>
      </c>
      <c r="BV64" s="135">
        <f>'Нарххо 2024'!BV64</f>
        <v>0</v>
      </c>
      <c r="BW64" s="135">
        <f>'Нарххо 2024'!BW64</f>
        <v>0</v>
      </c>
      <c r="BX64" s="169">
        <f>'Нарххо 2024'!BX64</f>
        <v>25</v>
      </c>
    </row>
    <row r="65" spans="1:76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0</v>
      </c>
      <c r="BV65" s="135">
        <f>'Нарххо 2024'!BV65</f>
        <v>0</v>
      </c>
      <c r="BW65" s="135">
        <f>'Нарххо 2024'!BW65</f>
        <v>0</v>
      </c>
      <c r="BX65" s="169">
        <f>'Нарххо 2024'!BX65</f>
        <v>15</v>
      </c>
    </row>
    <row r="66" spans="1:76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0</v>
      </c>
      <c r="BV66" s="135">
        <f>'Нарххо 2024'!BV66</f>
        <v>0</v>
      </c>
      <c r="BW66" s="135">
        <f>'Нарххо 2024'!BW66</f>
        <v>0</v>
      </c>
      <c r="BX66" s="169">
        <f>'Нарххо 2024'!BX66</f>
        <v>24</v>
      </c>
    </row>
    <row r="67" spans="1:76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0</v>
      </c>
      <c r="BV67" s="135">
        <f>'Нарххо 2024'!BV67</f>
        <v>0</v>
      </c>
      <c r="BW67" s="135">
        <f>'Нарххо 2024'!BW67</f>
        <v>0</v>
      </c>
      <c r="BX67" s="169">
        <f>'Нарххо 2024'!BX67</f>
        <v>20</v>
      </c>
    </row>
    <row r="68" spans="1:76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0</v>
      </c>
      <c r="BV68" s="135">
        <f>'Нарххо 2024'!BV68</f>
        <v>0</v>
      </c>
      <c r="BW68" s="135">
        <f>'Нарххо 2024'!BW68</f>
        <v>0</v>
      </c>
      <c r="BX68" s="169">
        <f>'Нарххо 2024'!BX68</f>
        <v>20</v>
      </c>
    </row>
    <row r="69" spans="1:76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0</v>
      </c>
      <c r="BV69" s="135">
        <f>'Нарххо 2024'!BV69</f>
        <v>0</v>
      </c>
      <c r="BW69" s="135">
        <f>'Нарххо 2024'!BW69</f>
        <v>0</v>
      </c>
      <c r="BX69" s="169">
        <f>'Нарххо 2024'!BX69</f>
        <v>98</v>
      </c>
    </row>
    <row r="70" spans="1:76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0</v>
      </c>
      <c r="BV70" s="135">
        <f>'Нарххо 2024'!BV70</f>
        <v>0</v>
      </c>
      <c r="BW70" s="135">
        <f>'Нарххо 2024'!BW70</f>
        <v>0</v>
      </c>
      <c r="BX70" s="169">
        <f>'Нарххо 2024'!BX70</f>
        <v>98</v>
      </c>
    </row>
    <row r="71" spans="1:76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0</v>
      </c>
      <c r="BV71" s="135">
        <f>'Нарххо 2024'!BV71</f>
        <v>0</v>
      </c>
      <c r="BW71" s="135">
        <f>'Нарххо 2024'!BW71</f>
        <v>0</v>
      </c>
      <c r="BX71" s="169">
        <f>'Нарххо 2024'!BX71</f>
        <v>6</v>
      </c>
    </row>
    <row r="72" spans="1:76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0</v>
      </c>
      <c r="BV72" s="135">
        <f>'Нарххо 2024'!BV72</f>
        <v>0</v>
      </c>
      <c r="BW72" s="135">
        <f>'Нарххо 2024'!BW72</f>
        <v>0</v>
      </c>
      <c r="BX72" s="169">
        <f>'Нарххо 2024'!BX72</f>
        <v>15</v>
      </c>
    </row>
    <row r="73" spans="1:76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0</v>
      </c>
      <c r="BV73" s="135">
        <f>'Нарххо 2024'!BV73</f>
        <v>0</v>
      </c>
      <c r="BW73" s="135">
        <f>'Нарххо 2024'!BW73</f>
        <v>0</v>
      </c>
      <c r="BX73" s="169">
        <f>'Нарххо 2024'!BX73</f>
        <v>12</v>
      </c>
    </row>
    <row r="74" spans="1:76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0</v>
      </c>
      <c r="BV74" s="135">
        <f>'Нарххо 2024'!BV74</f>
        <v>0</v>
      </c>
      <c r="BW74" s="135">
        <f>'Нарххо 2024'!BW74</f>
        <v>0</v>
      </c>
      <c r="BX74" s="169">
        <f>'Нарххо 2024'!BX74</f>
        <v>43</v>
      </c>
    </row>
    <row r="75" spans="1:76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0</v>
      </c>
      <c r="BV75" s="135">
        <f>'Нарххо 2024'!BV75</f>
        <v>0</v>
      </c>
      <c r="BW75" s="135">
        <f>'Нарххо 2024'!BW75</f>
        <v>0</v>
      </c>
      <c r="BX75" s="169">
        <f>'Нарххо 2024'!BX75</f>
        <v>44</v>
      </c>
    </row>
    <row r="76" spans="1:76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0</v>
      </c>
      <c r="BV76" s="135">
        <f>'Нарххо 2024'!BV76</f>
        <v>0</v>
      </c>
      <c r="BW76" s="135">
        <f>'Нарххо 2024'!BW76</f>
        <v>0</v>
      </c>
      <c r="BX76" s="169">
        <f>'Нарххо 2024'!BX76</f>
        <v>6</v>
      </c>
    </row>
    <row r="77" spans="1:76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0</v>
      </c>
      <c r="BV77" s="135">
        <f>'Нарххо 2024'!BV77</f>
        <v>0</v>
      </c>
      <c r="BW77" s="135">
        <f>'Нарххо 2024'!BW77</f>
        <v>0</v>
      </c>
      <c r="BX77" s="169">
        <f>'Нарххо 2024'!BX77</f>
        <v>5.5</v>
      </c>
    </row>
    <row r="78" spans="1:76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0</v>
      </c>
      <c r="BV78" s="135">
        <f>'Нарххо 2024'!BV78</f>
        <v>0</v>
      </c>
      <c r="BW78" s="135">
        <f>'Нарххо 2024'!BW78</f>
        <v>0</v>
      </c>
      <c r="BX78" s="169">
        <f>'Нарххо 2024'!BX78</f>
        <v>4.5</v>
      </c>
    </row>
    <row r="79" spans="1:76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0</v>
      </c>
      <c r="BV79" s="135">
        <f>'Нарххо 2024'!BV79</f>
        <v>0</v>
      </c>
      <c r="BW79" s="135">
        <f>'Нарххо 2024'!BW79</f>
        <v>0</v>
      </c>
      <c r="BX79" s="169">
        <f>'Нарххо 2024'!BX79</f>
        <v>23</v>
      </c>
    </row>
    <row r="80" spans="1:76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0</v>
      </c>
      <c r="BV80" s="135">
        <f>'Нарххо 2024'!BV80</f>
        <v>0</v>
      </c>
      <c r="BW80" s="135">
        <f>'Нарххо 2024'!BW80</f>
        <v>0</v>
      </c>
      <c r="BX80" s="169">
        <f>'Нарххо 2024'!BX80</f>
        <v>24</v>
      </c>
    </row>
    <row r="81" spans="1:76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0</v>
      </c>
      <c r="BV81" s="135">
        <f>'Нарххо 2024'!BV81</f>
        <v>0</v>
      </c>
      <c r="BW81" s="135">
        <f>'Нарххо 2024'!BW81</f>
        <v>0</v>
      </c>
      <c r="BX81" s="169">
        <f>'Нарххо 2024'!BX81</f>
        <v>20</v>
      </c>
    </row>
    <row r="82" spans="1:76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0</v>
      </c>
      <c r="BV82" s="135">
        <f>'Нарххо 2024'!BV82</f>
        <v>0</v>
      </c>
      <c r="BW82" s="135">
        <f>'Нарххо 2024'!BW82</f>
        <v>0</v>
      </c>
      <c r="BX82" s="169">
        <f>'Нарххо 2024'!BX82</f>
        <v>3.3</v>
      </c>
    </row>
    <row r="83" spans="1:76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0</v>
      </c>
      <c r="BV83" s="135">
        <f>'Нарххо 2024'!BV83</f>
        <v>0</v>
      </c>
      <c r="BW83" s="135">
        <f>'Нарххо 2024'!BW83</f>
        <v>0</v>
      </c>
      <c r="BX83" s="169">
        <f>'Нарххо 2024'!BX83</f>
        <v>2.5</v>
      </c>
    </row>
    <row r="84" spans="1:76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0</v>
      </c>
      <c r="BV84" s="135">
        <f>'Нарххо 2024'!BV84</f>
        <v>0</v>
      </c>
      <c r="BW84" s="135">
        <f>'Нарххо 2024'!BW84</f>
        <v>0</v>
      </c>
      <c r="BX84" s="169">
        <f>'Нарххо 2024'!BX84</f>
        <v>45</v>
      </c>
    </row>
    <row r="85" spans="1:76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0</v>
      </c>
      <c r="BV85" s="135">
        <f>'Нарххо 2024'!BV85</f>
        <v>0</v>
      </c>
      <c r="BW85" s="135">
        <f>'Нарххо 2024'!BW85</f>
        <v>0</v>
      </c>
      <c r="BX85" s="169">
        <f>'Нарххо 2024'!BX85</f>
        <v>7</v>
      </c>
    </row>
    <row r="86" spans="1:76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0</v>
      </c>
      <c r="BV86" s="135">
        <f>'Нарххо 2024'!BV86</f>
        <v>0</v>
      </c>
      <c r="BW86" s="135">
        <f>'Нарххо 2024'!BW86</f>
        <v>0</v>
      </c>
      <c r="BX86" s="169">
        <f>'Нарххо 2024'!BX86</f>
        <v>10.4</v>
      </c>
    </row>
    <row r="87" spans="1:76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0</v>
      </c>
      <c r="BV87" s="135">
        <f>'Нарххо 2024'!BV87</f>
        <v>0</v>
      </c>
      <c r="BW87" s="135">
        <f>'Нарххо 2024'!BW87</f>
        <v>0</v>
      </c>
      <c r="BX87" s="169">
        <f>'Нарххо 2024'!BX87</f>
        <v>10.8</v>
      </c>
    </row>
    <row r="88" spans="1:76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</row>
    <row r="89" spans="1:76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0</v>
      </c>
      <c r="BV89" s="135">
        <f>'Нарххо 2024'!BV89</f>
        <v>0</v>
      </c>
      <c r="BW89" s="135">
        <f>'Нарххо 2024'!BW89</f>
        <v>0</v>
      </c>
      <c r="BX89" s="169">
        <f>'Нарххо 2024'!BX89</f>
        <v>10.9</v>
      </c>
    </row>
    <row r="90" spans="1:76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0</v>
      </c>
      <c r="BV90" s="135">
        <f>'Нарххо 2024'!BV90</f>
        <v>0</v>
      </c>
      <c r="BW90" s="135">
        <f>'Нарххо 2024'!BW90</f>
        <v>0</v>
      </c>
      <c r="BX90" s="169">
        <f>'Нарххо 2024'!BX90</f>
        <v>10.95</v>
      </c>
    </row>
    <row r="91" spans="1:7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</row>
    <row r="92" spans="1:7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</row>
    <row r="93" spans="1:76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</row>
    <row r="94" spans="1:76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</row>
    <row r="95" spans="1:76" ht="18" x14ac:dyDescent="0.25">
      <c r="A95" s="292" t="s">
        <v>255</v>
      </c>
      <c r="B95" s="292"/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59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</row>
    <row r="96" spans="1:76" x14ac:dyDescent="0.3">
      <c r="A96" s="361" t="s">
        <v>156</v>
      </c>
      <c r="B96" s="200"/>
      <c r="C96" s="359" t="s">
        <v>259</v>
      </c>
      <c r="D96" s="359"/>
      <c r="E96" s="359"/>
      <c r="F96" s="359"/>
      <c r="G96" s="359"/>
      <c r="H96" s="359"/>
      <c r="I96" s="359"/>
      <c r="J96" s="359"/>
      <c r="K96" s="359"/>
      <c r="L96" s="359"/>
      <c r="M96" s="359"/>
      <c r="N96" s="359"/>
      <c r="O96" s="289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1"/>
    </row>
    <row r="97" spans="1:76" ht="18.75" customHeight="1" x14ac:dyDescent="0.3">
      <c r="A97" s="218"/>
      <c r="B97" s="198"/>
      <c r="C97" s="355" t="s">
        <v>139</v>
      </c>
      <c r="D97" s="356"/>
      <c r="E97" s="356"/>
      <c r="F97" s="357"/>
      <c r="G97" s="354" t="s">
        <v>256</v>
      </c>
      <c r="H97" s="352" t="s">
        <v>139</v>
      </c>
      <c r="I97" s="353"/>
      <c r="J97" s="353"/>
      <c r="K97" s="358"/>
      <c r="L97" s="354" t="s">
        <v>256</v>
      </c>
      <c r="M97" s="352" t="s">
        <v>139</v>
      </c>
      <c r="N97" s="353"/>
      <c r="O97" s="353"/>
      <c r="P97" s="358"/>
      <c r="Q97" s="354" t="s">
        <v>256</v>
      </c>
      <c r="R97" s="352" t="s">
        <v>139</v>
      </c>
      <c r="S97" s="353"/>
      <c r="T97" s="353"/>
      <c r="U97" s="353"/>
      <c r="V97" s="358"/>
      <c r="W97" s="354" t="s">
        <v>256</v>
      </c>
      <c r="X97" s="352" t="s">
        <v>139</v>
      </c>
      <c r="Y97" s="353"/>
      <c r="Z97" s="353"/>
      <c r="AA97" s="358"/>
      <c r="AB97" s="354" t="s">
        <v>256</v>
      </c>
      <c r="AC97" s="352" t="s">
        <v>139</v>
      </c>
      <c r="AD97" s="353"/>
      <c r="AE97" s="353"/>
      <c r="AF97" s="358"/>
      <c r="AG97" s="354" t="s">
        <v>256</v>
      </c>
      <c r="AH97" s="352" t="s">
        <v>139</v>
      </c>
      <c r="AI97" s="353"/>
      <c r="AJ97" s="353"/>
      <c r="AK97" s="353"/>
      <c r="AL97" s="358"/>
      <c r="AM97" s="354" t="s">
        <v>256</v>
      </c>
      <c r="AN97" s="352" t="s">
        <v>139</v>
      </c>
      <c r="AO97" s="353"/>
      <c r="AP97" s="353"/>
      <c r="AQ97" s="358"/>
      <c r="AR97" s="354" t="s">
        <v>256</v>
      </c>
      <c r="AS97" s="352" t="s">
        <v>139</v>
      </c>
      <c r="AT97" s="353"/>
      <c r="AU97" s="353"/>
      <c r="AV97" s="353"/>
      <c r="AW97" s="256"/>
      <c r="AX97" s="354" t="s">
        <v>256</v>
      </c>
      <c r="AY97" s="352" t="s">
        <v>139</v>
      </c>
      <c r="AZ97" s="353"/>
      <c r="BA97" s="353"/>
      <c r="BB97" s="358"/>
      <c r="BC97" s="354" t="s">
        <v>256</v>
      </c>
      <c r="BD97" s="352" t="s">
        <v>139</v>
      </c>
      <c r="BE97" s="353"/>
      <c r="BF97" s="353"/>
      <c r="BG97" s="358"/>
      <c r="BH97" s="354" t="s">
        <v>256</v>
      </c>
      <c r="BI97" s="352" t="s">
        <v>139</v>
      </c>
      <c r="BJ97" s="353"/>
      <c r="BK97" s="353"/>
      <c r="BL97" s="358"/>
      <c r="BM97" s="266"/>
      <c r="BN97" s="354" t="s">
        <v>256</v>
      </c>
      <c r="BO97" s="276" t="s">
        <v>316</v>
      </c>
      <c r="BP97" s="277"/>
      <c r="BQ97" s="277"/>
      <c r="BR97" s="277"/>
      <c r="BS97" s="354" t="s">
        <v>256</v>
      </c>
      <c r="BT97" s="276" t="s">
        <v>316</v>
      </c>
      <c r="BU97" s="277"/>
      <c r="BV97" s="277"/>
      <c r="BW97" s="277"/>
      <c r="BX97" s="354" t="s">
        <v>256</v>
      </c>
    </row>
    <row r="98" spans="1:76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75"/>
      <c r="H98" s="138" t="s">
        <v>141</v>
      </c>
      <c r="I98" s="138" t="s">
        <v>142</v>
      </c>
      <c r="J98" s="138" t="s">
        <v>143</v>
      </c>
      <c r="K98" s="138" t="s">
        <v>144</v>
      </c>
      <c r="L98" s="275"/>
      <c r="M98" s="138" t="s">
        <v>145</v>
      </c>
      <c r="N98" s="138" t="s">
        <v>146</v>
      </c>
      <c r="O98" s="138" t="s">
        <v>147</v>
      </c>
      <c r="P98" s="138" t="s">
        <v>148</v>
      </c>
      <c r="Q98" s="275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75"/>
      <c r="X98" s="138" t="s">
        <v>159</v>
      </c>
      <c r="Y98" s="138" t="s">
        <v>160</v>
      </c>
      <c r="Z98" s="138" t="s">
        <v>281</v>
      </c>
      <c r="AA98" s="138" t="s">
        <v>282</v>
      </c>
      <c r="AB98" s="275"/>
      <c r="AC98" s="138" t="s">
        <v>283</v>
      </c>
      <c r="AD98" s="138" t="s">
        <v>284</v>
      </c>
      <c r="AE98" s="138" t="s">
        <v>291</v>
      </c>
      <c r="AF98" s="138" t="s">
        <v>285</v>
      </c>
      <c r="AG98" s="27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75"/>
      <c r="AN98" s="138" t="s">
        <v>292</v>
      </c>
      <c r="AO98" s="138" t="s">
        <v>293</v>
      </c>
      <c r="AP98" s="138" t="s">
        <v>294</v>
      </c>
      <c r="AQ98" s="138" t="s">
        <v>295</v>
      </c>
      <c r="AR98" s="27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75"/>
      <c r="AY98" s="138" t="s">
        <v>302</v>
      </c>
      <c r="AZ98" s="138" t="s">
        <v>303</v>
      </c>
      <c r="BA98" s="138" t="s">
        <v>304</v>
      </c>
      <c r="BB98" s="138" t="s">
        <v>305</v>
      </c>
      <c r="BC98" s="275"/>
      <c r="BD98" s="138" t="s">
        <v>307</v>
      </c>
      <c r="BE98" s="138" t="s">
        <v>308</v>
      </c>
      <c r="BF98" s="138" t="s">
        <v>309</v>
      </c>
      <c r="BG98" s="138" t="s">
        <v>310</v>
      </c>
      <c r="BH98" s="275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75"/>
      <c r="BO98" s="254" t="s">
        <v>317</v>
      </c>
      <c r="BP98" s="254" t="s">
        <v>318</v>
      </c>
      <c r="BQ98" s="254" t="s">
        <v>319</v>
      </c>
      <c r="BR98" s="254" t="s">
        <v>320</v>
      </c>
      <c r="BS98" s="275"/>
      <c r="BT98" s="254" t="s">
        <v>322</v>
      </c>
      <c r="BU98" s="254" t="s">
        <v>323</v>
      </c>
      <c r="BV98" s="254" t="s">
        <v>324</v>
      </c>
      <c r="BW98" s="254" t="s">
        <v>325</v>
      </c>
      <c r="BX98" s="275"/>
    </row>
    <row r="99" spans="1:76" ht="18" x14ac:dyDescent="0.25">
      <c r="A99" s="287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</row>
    <row r="100" spans="1:76" ht="18" x14ac:dyDescent="0.25">
      <c r="A100" s="288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0</v>
      </c>
      <c r="BV100" s="135">
        <f>'Нарххо 2024'!BV100</f>
        <v>0</v>
      </c>
      <c r="BW100" s="135">
        <f>'Нарххо 2024'!BW100</f>
        <v>0</v>
      </c>
      <c r="BX100" s="169">
        <f>'Нарххо 2024'!BX100</f>
        <v>5.2</v>
      </c>
    </row>
    <row r="101" spans="1:76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0</v>
      </c>
      <c r="BV101" s="135">
        <f>'Нарххо 2024'!BV101</f>
        <v>0</v>
      </c>
      <c r="BW101" s="135">
        <f>'Нарххо 2024'!BW101</f>
        <v>0</v>
      </c>
      <c r="BX101" s="169">
        <f>'Нарххо 2024'!BX101</f>
        <v>4</v>
      </c>
    </row>
    <row r="102" spans="1:76" ht="18" x14ac:dyDescent="0.25">
      <c r="A102" s="287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</row>
    <row r="103" spans="1:76" ht="18" x14ac:dyDescent="0.25">
      <c r="A103" s="288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0</v>
      </c>
      <c r="BV103" s="135">
        <f>'Нарххо 2024'!BV103</f>
        <v>0</v>
      </c>
      <c r="BW103" s="135">
        <f>'Нарххо 2024'!BW103</f>
        <v>0</v>
      </c>
      <c r="BX103" s="169">
        <f>'Нарххо 2024'!BX103</f>
        <v>2.5</v>
      </c>
    </row>
    <row r="104" spans="1:76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0</v>
      </c>
      <c r="BV104" s="135">
        <f>'Нарххо 2024'!BV104</f>
        <v>0</v>
      </c>
      <c r="BW104" s="135">
        <f>'Нарххо 2024'!BW104</f>
        <v>0</v>
      </c>
      <c r="BX104" s="169">
        <f>'Нарххо 2024'!BX104</f>
        <v>3.4</v>
      </c>
    </row>
    <row r="105" spans="1:76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0</v>
      </c>
      <c r="BV105" s="135">
        <f>'Нарххо 2024'!BV105</f>
        <v>0</v>
      </c>
      <c r="BW105" s="135">
        <f>'Нарххо 2024'!BW105</f>
        <v>0</v>
      </c>
      <c r="BX105" s="169">
        <f>'Нарххо 2024'!BX105</f>
        <v>20</v>
      </c>
    </row>
    <row r="106" spans="1:76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0</v>
      </c>
      <c r="BV106" s="135">
        <f>'Нарххо 2024'!BV106</f>
        <v>0</v>
      </c>
      <c r="BW106" s="135">
        <f>'Нарххо 2024'!BW106</f>
        <v>0</v>
      </c>
      <c r="BX106" s="169">
        <f>'Нарххо 2024'!BX106</f>
        <v>17</v>
      </c>
    </row>
    <row r="107" spans="1:76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0</v>
      </c>
      <c r="BV107" s="135">
        <f>'Нарххо 2024'!BV107</f>
        <v>0</v>
      </c>
      <c r="BW107" s="135">
        <f>'Нарххо 2024'!BW107</f>
        <v>0</v>
      </c>
      <c r="BX107" s="169">
        <f>'Нарххо 2024'!BX107</f>
        <v>8</v>
      </c>
    </row>
    <row r="108" spans="1:76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0</v>
      </c>
      <c r="BV108" s="135">
        <f>'Нарххо 2024'!BV108</f>
        <v>0</v>
      </c>
      <c r="BW108" s="135">
        <f>'Нарххо 2024'!BW108</f>
        <v>0</v>
      </c>
      <c r="BX108" s="169">
        <f>'Нарххо 2024'!BX108</f>
        <v>22</v>
      </c>
    </row>
    <row r="109" spans="1:76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0</v>
      </c>
      <c r="BV109" s="135">
        <f>'Нарххо 2024'!BV109</f>
        <v>0</v>
      </c>
      <c r="BW109" s="135">
        <f>'Нарххо 2024'!BW109</f>
        <v>0</v>
      </c>
      <c r="BX109" s="169">
        <f>'Нарххо 2024'!BX109</f>
        <v>17</v>
      </c>
    </row>
    <row r="110" spans="1:76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0</v>
      </c>
      <c r="BV110" s="135">
        <f>'Нарххо 2024'!BV110</f>
        <v>0</v>
      </c>
      <c r="BW110" s="135">
        <f>'Нарххо 2024'!BW110</f>
        <v>0</v>
      </c>
      <c r="BX110" s="169">
        <f>'Нарххо 2024'!BX110</f>
        <v>20</v>
      </c>
    </row>
    <row r="111" spans="1:76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0</v>
      </c>
      <c r="BV111" s="135">
        <f>'Нарххо 2024'!BV111</f>
        <v>0</v>
      </c>
      <c r="BW111" s="135">
        <f>'Нарххо 2024'!BW111</f>
        <v>0</v>
      </c>
      <c r="BX111" s="169">
        <f>'Нарххо 2024'!BX111</f>
        <v>95</v>
      </c>
    </row>
    <row r="112" spans="1:76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0</v>
      </c>
      <c r="BV112" s="135">
        <f>'Нарххо 2024'!BV112</f>
        <v>0</v>
      </c>
      <c r="BW112" s="135">
        <f>'Нарххо 2024'!BW112</f>
        <v>0</v>
      </c>
      <c r="BX112" s="169">
        <f>'Нарххо 2024'!BX112</f>
        <v>95</v>
      </c>
    </row>
    <row r="113" spans="1:76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0</v>
      </c>
      <c r="BV113" s="135">
        <f>'Нарххо 2024'!BV113</f>
        <v>0</v>
      </c>
      <c r="BW113" s="135">
        <f>'Нарххо 2024'!BW113</f>
        <v>0</v>
      </c>
      <c r="BX113" s="169">
        <f>'Нарххо 2024'!BX113</f>
        <v>7</v>
      </c>
    </row>
    <row r="114" spans="1:76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0</v>
      </c>
      <c r="BV114" s="135">
        <f>'Нарххо 2024'!BV114</f>
        <v>0</v>
      </c>
      <c r="BW114" s="135">
        <f>'Нарххо 2024'!BW114</f>
        <v>0</v>
      </c>
      <c r="BX114" s="169">
        <f>'Нарххо 2024'!BX114</f>
        <v>14</v>
      </c>
    </row>
    <row r="115" spans="1:76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0</v>
      </c>
      <c r="BV115" s="135">
        <f>'Нарххо 2024'!BV115</f>
        <v>0</v>
      </c>
      <c r="BW115" s="135">
        <f>'Нарххо 2024'!BW115</f>
        <v>0</v>
      </c>
      <c r="BX115" s="169">
        <f>'Нарххо 2024'!BX115</f>
        <v>10.5</v>
      </c>
    </row>
    <row r="116" spans="1:76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0</v>
      </c>
      <c r="BV116" s="135">
        <f>'Нарххо 2024'!BV116</f>
        <v>0</v>
      </c>
      <c r="BW116" s="135">
        <f>'Нарххо 2024'!BW116</f>
        <v>0</v>
      </c>
      <c r="BX116" s="169">
        <f>'Нарххо 2024'!BX116</f>
        <v>55</v>
      </c>
    </row>
    <row r="117" spans="1:76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0</v>
      </c>
      <c r="BV117" s="135">
        <f>'Нарххо 2024'!BV117</f>
        <v>0</v>
      </c>
      <c r="BW117" s="135">
        <f>'Нарххо 2024'!BW117</f>
        <v>0</v>
      </c>
      <c r="BX117" s="169">
        <f>'Нарххо 2024'!BX117</f>
        <v>55</v>
      </c>
    </row>
    <row r="118" spans="1:76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0</v>
      </c>
      <c r="BV118" s="135">
        <f>'Нарххо 2024'!BV118</f>
        <v>0</v>
      </c>
      <c r="BW118" s="135">
        <f>'Нарххо 2024'!BW118</f>
        <v>0</v>
      </c>
      <c r="BX118" s="169">
        <f>'Нарххо 2024'!BX118</f>
        <v>5.0999999999999996</v>
      </c>
    </row>
    <row r="119" spans="1:76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0</v>
      </c>
      <c r="BV119" s="135">
        <f>'Нарххо 2024'!BV119</f>
        <v>0</v>
      </c>
      <c r="BW119" s="135">
        <f>'Нарххо 2024'!BW119</f>
        <v>0</v>
      </c>
      <c r="BX119" s="169">
        <f>'Нарххо 2024'!BX119</f>
        <v>4.2</v>
      </c>
    </row>
    <row r="120" spans="1:76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0</v>
      </c>
      <c r="BV120" s="135">
        <f>'Нарххо 2024'!BV120</f>
        <v>0</v>
      </c>
      <c r="BW120" s="135">
        <f>'Нарххо 2024'!BW120</f>
        <v>0</v>
      </c>
      <c r="BX120" s="169">
        <f>'Нарххо 2024'!BX120</f>
        <v>3.4</v>
      </c>
    </row>
    <row r="121" spans="1:76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0</v>
      </c>
      <c r="BV121" s="135">
        <f>'Нарххо 2024'!BV121</f>
        <v>0</v>
      </c>
      <c r="BW121" s="135">
        <f>'Нарххо 2024'!BW121</f>
        <v>0</v>
      </c>
      <c r="BX121" s="169">
        <f>'Нарххо 2024'!BX121</f>
        <v>25</v>
      </c>
    </row>
    <row r="122" spans="1:76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0</v>
      </c>
      <c r="BV122" s="135">
        <f>'Нарххо 2024'!BV122</f>
        <v>0</v>
      </c>
      <c r="BW122" s="135">
        <f>'Нарххо 2024'!BW122</f>
        <v>0</v>
      </c>
      <c r="BX122" s="169">
        <f>'Нарххо 2024'!BX122</f>
        <v>20</v>
      </c>
    </row>
    <row r="123" spans="1:76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0</v>
      </c>
      <c r="BV123" s="135">
        <f>'Нарххо 2024'!BV123</f>
        <v>0</v>
      </c>
      <c r="BW123" s="135">
        <f>'Нарххо 2024'!BW123</f>
        <v>0</v>
      </c>
      <c r="BX123" s="169">
        <f>'Нарххо 2024'!BX123</f>
        <v>17</v>
      </c>
    </row>
    <row r="124" spans="1:76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0</v>
      </c>
      <c r="BV124" s="135">
        <f>'Нарххо 2024'!BV124</f>
        <v>0</v>
      </c>
      <c r="BW124" s="135">
        <f>'Нарххо 2024'!BW124</f>
        <v>0</v>
      </c>
      <c r="BX124" s="169">
        <f>'Нарххо 2024'!BX124</f>
        <v>4</v>
      </c>
    </row>
    <row r="125" spans="1:76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0</v>
      </c>
      <c r="BV125" s="135">
        <f>'Нарххо 2024'!BV125</f>
        <v>0</v>
      </c>
      <c r="BW125" s="135">
        <f>'Нарххо 2024'!BW125</f>
        <v>0</v>
      </c>
      <c r="BX125" s="169">
        <f>'Нарххо 2024'!BX125</f>
        <v>2.5</v>
      </c>
    </row>
    <row r="126" spans="1:76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0</v>
      </c>
      <c r="BV126" s="135">
        <f>'Нарххо 2024'!BV126</f>
        <v>0</v>
      </c>
      <c r="BW126" s="135">
        <f>'Нарххо 2024'!BW126</f>
        <v>0</v>
      </c>
      <c r="BX126" s="169">
        <f>'Нарххо 2024'!BX126</f>
        <v>30</v>
      </c>
    </row>
    <row r="127" spans="1:76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0</v>
      </c>
      <c r="BV127" s="135">
        <f>'Нарххо 2024'!BV127</f>
        <v>0</v>
      </c>
      <c r="BW127" s="135">
        <f>'Нарххо 2024'!BW127</f>
        <v>0</v>
      </c>
      <c r="BX127" s="169">
        <f>'Нарххо 2024'!BX127</f>
        <v>6.9</v>
      </c>
    </row>
    <row r="128" spans="1:76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0</v>
      </c>
      <c r="BV128" s="135">
        <f>'Нарххо 2024'!BV128</f>
        <v>0</v>
      </c>
      <c r="BW128" s="135">
        <f>'Нарххо 2024'!BW128</f>
        <v>0</v>
      </c>
      <c r="BX128" s="169">
        <f>'Нарххо 2024'!BX128</f>
        <v>10.3</v>
      </c>
    </row>
    <row r="129" spans="1:76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0</v>
      </c>
      <c r="BV129" s="135">
        <f>'Нарххо 2024'!BV129</f>
        <v>0</v>
      </c>
      <c r="BW129" s="135">
        <f>'Нарххо 2024'!BW129</f>
        <v>0</v>
      </c>
      <c r="BX129" s="169">
        <f>'Нарххо 2024'!BX129</f>
        <v>10.8</v>
      </c>
    </row>
    <row r="130" spans="1:76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</row>
    <row r="131" spans="1:76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0</v>
      </c>
      <c r="BV131" s="135">
        <f>'Нарххо 2024'!BV131</f>
        <v>0</v>
      </c>
      <c r="BW131" s="135">
        <f>'Нарххо 2024'!BW131</f>
        <v>0</v>
      </c>
      <c r="BX131" s="169">
        <f>'Нарххо 2024'!BX131</f>
        <v>10.88</v>
      </c>
    </row>
    <row r="132" spans="1:76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0</v>
      </c>
      <c r="BV132" s="135">
        <f>'Нарххо 2024'!BV132</f>
        <v>0</v>
      </c>
      <c r="BW132" s="135">
        <f>'Нарххо 2024'!BW132</f>
        <v>0</v>
      </c>
      <c r="BX132" s="169">
        <f>'Нарххо 2024'!BX132</f>
        <v>10.95</v>
      </c>
    </row>
    <row r="133" spans="1:7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</row>
    <row r="134" spans="1:7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</row>
    <row r="135" spans="1:7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</row>
    <row r="136" spans="1:76" ht="18" x14ac:dyDescent="0.25">
      <c r="A136" s="292" t="s">
        <v>255</v>
      </c>
      <c r="B136" s="292"/>
      <c r="C136" s="359"/>
      <c r="D136" s="359"/>
      <c r="E136" s="359"/>
      <c r="F136" s="359"/>
      <c r="G136" s="359"/>
      <c r="H136" s="359"/>
      <c r="I136" s="359"/>
      <c r="J136" s="359"/>
      <c r="K136" s="359"/>
      <c r="L136" s="359"/>
      <c r="M136" s="359"/>
      <c r="N136" s="359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</row>
    <row r="137" spans="1:76" x14ac:dyDescent="0.3">
      <c r="A137" s="361" t="s">
        <v>156</v>
      </c>
      <c r="B137" s="200"/>
      <c r="C137" s="359" t="s">
        <v>260</v>
      </c>
      <c r="D137" s="359"/>
      <c r="E137" s="359"/>
      <c r="F137" s="359"/>
      <c r="G137" s="359"/>
      <c r="H137" s="359"/>
      <c r="I137" s="359"/>
      <c r="J137" s="359"/>
      <c r="K137" s="359"/>
      <c r="L137" s="359"/>
      <c r="M137" s="359"/>
      <c r="N137" s="359"/>
      <c r="O137" s="289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1"/>
    </row>
    <row r="138" spans="1:76" ht="18.75" customHeight="1" x14ac:dyDescent="0.3">
      <c r="A138" s="218"/>
      <c r="B138" s="198"/>
      <c r="C138" s="355" t="s">
        <v>139</v>
      </c>
      <c r="D138" s="356"/>
      <c r="E138" s="356"/>
      <c r="F138" s="357"/>
      <c r="G138" s="354" t="s">
        <v>256</v>
      </c>
      <c r="H138" s="352" t="s">
        <v>139</v>
      </c>
      <c r="I138" s="353"/>
      <c r="J138" s="353"/>
      <c r="K138" s="358"/>
      <c r="L138" s="354" t="s">
        <v>256</v>
      </c>
      <c r="M138" s="352" t="s">
        <v>139</v>
      </c>
      <c r="N138" s="353"/>
      <c r="O138" s="353"/>
      <c r="P138" s="358"/>
      <c r="Q138" s="354" t="s">
        <v>256</v>
      </c>
      <c r="R138" s="352" t="s">
        <v>139</v>
      </c>
      <c r="S138" s="353"/>
      <c r="T138" s="353"/>
      <c r="U138" s="353"/>
      <c r="V138" s="358"/>
      <c r="W138" s="354" t="s">
        <v>256</v>
      </c>
      <c r="X138" s="352" t="s">
        <v>139</v>
      </c>
      <c r="Y138" s="353"/>
      <c r="Z138" s="353"/>
      <c r="AA138" s="358"/>
      <c r="AB138" s="354" t="s">
        <v>256</v>
      </c>
      <c r="AC138" s="352" t="s">
        <v>139</v>
      </c>
      <c r="AD138" s="353"/>
      <c r="AE138" s="353"/>
      <c r="AF138" s="358"/>
      <c r="AG138" s="354" t="s">
        <v>256</v>
      </c>
      <c r="AH138" s="352" t="s">
        <v>139</v>
      </c>
      <c r="AI138" s="353"/>
      <c r="AJ138" s="353"/>
      <c r="AK138" s="353"/>
      <c r="AL138" s="358"/>
      <c r="AM138" s="354" t="s">
        <v>256</v>
      </c>
      <c r="AN138" s="352" t="s">
        <v>139</v>
      </c>
      <c r="AO138" s="353"/>
      <c r="AP138" s="353"/>
      <c r="AQ138" s="358"/>
      <c r="AR138" s="354" t="s">
        <v>256</v>
      </c>
      <c r="AS138" s="352" t="s">
        <v>139</v>
      </c>
      <c r="AT138" s="353"/>
      <c r="AU138" s="353"/>
      <c r="AV138" s="353"/>
      <c r="AW138" s="256"/>
      <c r="AX138" s="354" t="s">
        <v>256</v>
      </c>
      <c r="AY138" s="352" t="s">
        <v>139</v>
      </c>
      <c r="AZ138" s="353"/>
      <c r="BA138" s="353"/>
      <c r="BB138" s="358"/>
      <c r="BC138" s="354" t="s">
        <v>256</v>
      </c>
      <c r="BD138" s="352" t="s">
        <v>139</v>
      </c>
      <c r="BE138" s="353"/>
      <c r="BF138" s="353"/>
      <c r="BG138" s="358"/>
      <c r="BH138" s="354" t="s">
        <v>256</v>
      </c>
      <c r="BI138" s="352" t="s">
        <v>139</v>
      </c>
      <c r="BJ138" s="353"/>
      <c r="BK138" s="353"/>
      <c r="BL138" s="358"/>
      <c r="BM138" s="266"/>
      <c r="BN138" s="354" t="s">
        <v>256</v>
      </c>
      <c r="BO138" s="276" t="s">
        <v>316</v>
      </c>
      <c r="BP138" s="277"/>
      <c r="BQ138" s="277"/>
      <c r="BR138" s="277"/>
      <c r="BS138" s="354" t="s">
        <v>256</v>
      </c>
      <c r="BT138" s="276" t="s">
        <v>316</v>
      </c>
      <c r="BU138" s="277"/>
      <c r="BV138" s="277"/>
      <c r="BW138" s="277"/>
      <c r="BX138" s="354" t="s">
        <v>256</v>
      </c>
    </row>
    <row r="139" spans="1:76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75"/>
      <c r="H139" s="138" t="s">
        <v>141</v>
      </c>
      <c r="I139" s="138" t="s">
        <v>142</v>
      </c>
      <c r="J139" s="138" t="s">
        <v>143</v>
      </c>
      <c r="K139" s="138" t="s">
        <v>144</v>
      </c>
      <c r="L139" s="275"/>
      <c r="M139" s="138" t="s">
        <v>145</v>
      </c>
      <c r="N139" s="138" t="s">
        <v>146</v>
      </c>
      <c r="O139" s="138" t="s">
        <v>147</v>
      </c>
      <c r="P139" s="138" t="s">
        <v>148</v>
      </c>
      <c r="Q139" s="275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75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75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7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7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75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7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7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75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75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75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75"/>
    </row>
    <row r="140" spans="1:76" ht="18" x14ac:dyDescent="0.25">
      <c r="A140" s="287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</row>
    <row r="141" spans="1:76" ht="18" x14ac:dyDescent="0.25">
      <c r="A141" s="288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0</v>
      </c>
      <c r="BV141" s="135">
        <f>'Нарххо 2024'!BV141</f>
        <v>0</v>
      </c>
      <c r="BW141" s="135">
        <f>'Нарххо 2024'!BW141</f>
        <v>0</v>
      </c>
      <c r="BX141" s="169">
        <f>'Нарххо 2024'!BX141</f>
        <v>3.8</v>
      </c>
    </row>
    <row r="142" spans="1:76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0</v>
      </c>
      <c r="BV142" s="135">
        <f>'Нарххо 2024'!BV142</f>
        <v>0</v>
      </c>
      <c r="BW142" s="135">
        <f>'Нарххо 2024'!BW142</f>
        <v>0</v>
      </c>
      <c r="BX142" s="169">
        <f>'Нарххо 2024'!BX142</f>
        <v>4.7</v>
      </c>
    </row>
    <row r="143" spans="1:76" ht="18" x14ac:dyDescent="0.25">
      <c r="A143" s="287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</row>
    <row r="144" spans="1:76" ht="18" x14ac:dyDescent="0.25">
      <c r="A144" s="288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0</v>
      </c>
      <c r="BV144" s="135">
        <f>'Нарххо 2024'!BV144</f>
        <v>0</v>
      </c>
      <c r="BW144" s="135">
        <f>'Нарххо 2024'!BW144</f>
        <v>0</v>
      </c>
      <c r="BX144" s="169">
        <f>'Нарххо 2024'!BX144</f>
        <v>3.8</v>
      </c>
    </row>
    <row r="145" spans="1:76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0</v>
      </c>
      <c r="BV145" s="135">
        <f>'Нарххо 2024'!BV145</f>
        <v>0</v>
      </c>
      <c r="BW145" s="135">
        <f>'Нарххо 2024'!BW145</f>
        <v>0</v>
      </c>
      <c r="BX145" s="169">
        <f>'Нарххо 2024'!BX145</f>
        <v>4</v>
      </c>
    </row>
    <row r="146" spans="1:76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0</v>
      </c>
      <c r="BV146" s="135">
        <f>'Нарххо 2024'!BV146</f>
        <v>0</v>
      </c>
      <c r="BW146" s="135">
        <f>'Нарххо 2024'!BW146</f>
        <v>0</v>
      </c>
      <c r="BX146" s="169">
        <f>'Нарххо 2024'!BX146</f>
        <v>14</v>
      </c>
    </row>
    <row r="147" spans="1:76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0</v>
      </c>
      <c r="BV147" s="135">
        <f>'Нарххо 2024'!BV147</f>
        <v>0</v>
      </c>
      <c r="BW147" s="135">
        <f>'Нарххо 2024'!BW147</f>
        <v>0</v>
      </c>
      <c r="BX147" s="169">
        <f>'Нарххо 2024'!BX147</f>
        <v>12</v>
      </c>
    </row>
    <row r="148" spans="1:76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0</v>
      </c>
      <c r="BV148" s="135">
        <f>'Нарххо 2024'!BV148</f>
        <v>0</v>
      </c>
      <c r="BW148" s="135">
        <f>'Нарххо 2024'!BW148</f>
        <v>0</v>
      </c>
      <c r="BX148" s="169">
        <f>'Нарххо 2024'!BX148</f>
        <v>8</v>
      </c>
    </row>
    <row r="149" spans="1:76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0</v>
      </c>
      <c r="BV149" s="135">
        <f>'Нарххо 2024'!BV149</f>
        <v>0</v>
      </c>
      <c r="BW149" s="135">
        <f>'Нарххо 2024'!BW149</f>
        <v>0</v>
      </c>
      <c r="BX149" s="169">
        <f>'Нарххо 2024'!BX149</f>
        <v>19.5</v>
      </c>
    </row>
    <row r="150" spans="1:76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0</v>
      </c>
      <c r="BV150" s="135">
        <f>'Нарххо 2024'!BV150</f>
        <v>0</v>
      </c>
      <c r="BW150" s="135">
        <f>'Нарххо 2024'!BW150</f>
        <v>0</v>
      </c>
      <c r="BX150" s="169">
        <f>'Нарххо 2024'!BX150</f>
        <v>17.8</v>
      </c>
    </row>
    <row r="151" spans="1:76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0</v>
      </c>
      <c r="BV151" s="135">
        <f>'Нарххо 2024'!BV151</f>
        <v>0</v>
      </c>
      <c r="BW151" s="135">
        <f>'Нарххо 2024'!BW151</f>
        <v>0</v>
      </c>
      <c r="BX151" s="169">
        <f>'Нарххо 2024'!BX151</f>
        <v>17.5</v>
      </c>
    </row>
    <row r="152" spans="1:76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0</v>
      </c>
      <c r="BV152" s="135">
        <f>'Нарххо 2024'!BV152</f>
        <v>0</v>
      </c>
      <c r="BW152" s="135">
        <f>'Нарххо 2024'!BW152</f>
        <v>0</v>
      </c>
      <c r="BX152" s="169">
        <f>'Нарххо 2024'!BX152</f>
        <v>85</v>
      </c>
    </row>
    <row r="153" spans="1:76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0</v>
      </c>
      <c r="BV153" s="135">
        <f>'Нарххо 2024'!BV153</f>
        <v>0</v>
      </c>
      <c r="BW153" s="135">
        <f>'Нарххо 2024'!BW153</f>
        <v>0</v>
      </c>
      <c r="BX153" s="169">
        <f>'Нарххо 2024'!BX153</f>
        <v>88</v>
      </c>
    </row>
    <row r="154" spans="1:76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0</v>
      </c>
      <c r="BV154" s="135">
        <f>'Нарххо 2024'!BV154</f>
        <v>0</v>
      </c>
      <c r="BW154" s="135">
        <f>'Нарххо 2024'!BW154</f>
        <v>0</v>
      </c>
      <c r="BX154" s="169">
        <f>'Нарххо 2024'!BX154</f>
        <v>5.5</v>
      </c>
    </row>
    <row r="155" spans="1:76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0</v>
      </c>
      <c r="BV155" s="135">
        <f>'Нарххо 2024'!BV155</f>
        <v>0</v>
      </c>
      <c r="BW155" s="135">
        <f>'Нарххо 2024'!BW155</f>
        <v>0</v>
      </c>
      <c r="BX155" s="169">
        <f>'Нарххо 2024'!BX155</f>
        <v>12.6</v>
      </c>
    </row>
    <row r="156" spans="1:76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0</v>
      </c>
      <c r="BV156" s="135">
        <f>'Нарххо 2024'!BV156</f>
        <v>0</v>
      </c>
      <c r="BW156" s="135">
        <f>'Нарххо 2024'!BW156</f>
        <v>0</v>
      </c>
      <c r="BX156" s="169">
        <f>'Нарххо 2024'!BX156</f>
        <v>12.5</v>
      </c>
    </row>
    <row r="157" spans="1:76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0</v>
      </c>
      <c r="BV157" s="135">
        <f>'Нарххо 2024'!BV157</f>
        <v>0</v>
      </c>
      <c r="BW157" s="135">
        <f>'Нарххо 2024'!BW157</f>
        <v>0</v>
      </c>
      <c r="BX157" s="169">
        <f>'Нарххо 2024'!BX157</f>
        <v>45</v>
      </c>
    </row>
    <row r="158" spans="1:76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0</v>
      </c>
      <c r="BV158" s="135">
        <f>'Нарххо 2024'!BV158</f>
        <v>0</v>
      </c>
      <c r="BW158" s="135">
        <f>'Нарххо 2024'!BW158</f>
        <v>0</v>
      </c>
      <c r="BX158" s="169">
        <f>'Нарххо 2024'!BX158</f>
        <v>55</v>
      </c>
    </row>
    <row r="159" spans="1:76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0</v>
      </c>
      <c r="BV159" s="135">
        <f>'Нарххо 2024'!BV159</f>
        <v>0</v>
      </c>
      <c r="BW159" s="135">
        <f>'Нарххо 2024'!BW159</f>
        <v>0</v>
      </c>
      <c r="BX159" s="169">
        <f>'Нарххо 2024'!BX159</f>
        <v>6.2</v>
      </c>
    </row>
    <row r="160" spans="1:76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0</v>
      </c>
      <c r="BV160" s="135">
        <f>'Нарххо 2024'!BV160</f>
        <v>0</v>
      </c>
      <c r="BW160" s="135">
        <f>'Нарххо 2024'!BW160</f>
        <v>0</v>
      </c>
      <c r="BX160" s="169">
        <f>'Нарххо 2024'!BX160</f>
        <v>4.8</v>
      </c>
    </row>
    <row r="161" spans="1:76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0</v>
      </c>
      <c r="BV161" s="135">
        <f>'Нарххо 2024'!BV161</f>
        <v>0</v>
      </c>
      <c r="BW161" s="135">
        <f>'Нарххо 2024'!BW161</f>
        <v>0</v>
      </c>
      <c r="BX161" s="169">
        <f>'Нарххо 2024'!BX161</f>
        <v>5.0199999999999996</v>
      </c>
    </row>
    <row r="162" spans="1:76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0</v>
      </c>
      <c r="BV162" s="135">
        <f>'Нарххо 2024'!BV162</f>
        <v>0</v>
      </c>
      <c r="BW162" s="135">
        <f>'Нарххо 2024'!BW162</f>
        <v>0</v>
      </c>
      <c r="BX162" s="169">
        <f>'Нарххо 2024'!BX162</f>
        <v>17.8</v>
      </c>
    </row>
    <row r="163" spans="1:76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0</v>
      </c>
      <c r="BV163" s="135">
        <f>'Нарххо 2024'!BV163</f>
        <v>0</v>
      </c>
      <c r="BW163" s="135">
        <f>'Нарххо 2024'!BW163</f>
        <v>0</v>
      </c>
      <c r="BX163" s="169">
        <f>'Нарххо 2024'!BX163</f>
        <v>16.5</v>
      </c>
    </row>
    <row r="164" spans="1:76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0</v>
      </c>
      <c r="BV164" s="135">
        <f>'Нарххо 2024'!BV164</f>
        <v>0</v>
      </c>
      <c r="BW164" s="135">
        <f>'Нарххо 2024'!BW164</f>
        <v>0</v>
      </c>
      <c r="BX164" s="169">
        <f>'Нарххо 2024'!BX164</f>
        <v>16.5</v>
      </c>
    </row>
    <row r="165" spans="1:76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0</v>
      </c>
      <c r="BV165" s="135">
        <f>'Нарххо 2024'!BV165</f>
        <v>0</v>
      </c>
      <c r="BW165" s="135">
        <f>'Нарххо 2024'!BW165</f>
        <v>0</v>
      </c>
      <c r="BX165" s="169">
        <f>'Нарххо 2024'!BX165</f>
        <v>4.5</v>
      </c>
    </row>
    <row r="166" spans="1:76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0</v>
      </c>
      <c r="BV166" s="135">
        <f>'Нарххо 2024'!BV166</f>
        <v>0</v>
      </c>
      <c r="BW166" s="135">
        <f>'Нарххо 2024'!BW166</f>
        <v>0</v>
      </c>
      <c r="BX166" s="169">
        <f>'Нарххо 2024'!BX166</f>
        <v>4</v>
      </c>
    </row>
    <row r="167" spans="1:76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0</v>
      </c>
      <c r="BV167" s="135">
        <f>'Нарххо 2024'!BV167</f>
        <v>0</v>
      </c>
      <c r="BW167" s="135">
        <f>'Нарххо 2024'!BW167</f>
        <v>0</v>
      </c>
      <c r="BX167" s="169">
        <f>'Нарххо 2024'!BX167</f>
        <v>30</v>
      </c>
    </row>
    <row r="168" spans="1:76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0</v>
      </c>
      <c r="BV168" s="135">
        <f>'Нарххо 2024'!BV168</f>
        <v>0</v>
      </c>
      <c r="BW168" s="135">
        <f>'Нарххо 2024'!BW168</f>
        <v>0</v>
      </c>
      <c r="BX168" s="169">
        <f>'Нарххо 2024'!BX168</f>
        <v>9.6</v>
      </c>
    </row>
    <row r="169" spans="1:76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0</v>
      </c>
      <c r="BV169" s="135">
        <f>'Нарххо 2024'!BV169</f>
        <v>0</v>
      </c>
      <c r="BW169" s="135">
        <f>'Нарххо 2024'!BW169</f>
        <v>0</v>
      </c>
      <c r="BX169" s="169">
        <f>'Нарххо 2024'!BX169</f>
        <v>11</v>
      </c>
    </row>
    <row r="170" spans="1:76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0</v>
      </c>
      <c r="BV170" s="135">
        <f>'Нарххо 2024'!BV170</f>
        <v>0</v>
      </c>
      <c r="BW170" s="135">
        <f>'Нарххо 2024'!BW170</f>
        <v>0</v>
      </c>
      <c r="BX170" s="169">
        <f>'Нарххо 2024'!BX170</f>
        <v>11</v>
      </c>
    </row>
    <row r="171" spans="1:76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</row>
    <row r="172" spans="1:76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0</v>
      </c>
      <c r="BV172" s="135">
        <f>'Нарххо 2024'!BV172</f>
        <v>0</v>
      </c>
      <c r="BW172" s="135">
        <f>'Нарххо 2024'!BW172</f>
        <v>0</v>
      </c>
      <c r="BX172" s="169">
        <f>'Нарххо 2024'!BX172</f>
        <v>10.96</v>
      </c>
    </row>
    <row r="173" spans="1:76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0</v>
      </c>
      <c r="BV173" s="135">
        <f>'Нарххо 2024'!BV173</f>
        <v>0</v>
      </c>
      <c r="BW173" s="135">
        <f>'Нарххо 2024'!BW173</f>
        <v>0</v>
      </c>
      <c r="BX173" s="169">
        <f>'Нарххо 2024'!BX173</f>
        <v>11.1</v>
      </c>
    </row>
    <row r="174" spans="1:76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</row>
    <row r="175" spans="1:7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</row>
    <row r="176" spans="1:7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</row>
    <row r="177" spans="1:7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</row>
    <row r="178" spans="1:76" ht="18" x14ac:dyDescent="0.25">
      <c r="A178" s="292" t="s">
        <v>255</v>
      </c>
      <c r="B178" s="292"/>
      <c r="C178" s="359"/>
      <c r="D178" s="359"/>
      <c r="E178" s="359"/>
      <c r="F178" s="359"/>
      <c r="G178" s="359"/>
      <c r="H178" s="359"/>
      <c r="I178" s="359"/>
      <c r="J178" s="359"/>
      <c r="K178" s="359"/>
      <c r="L178" s="359"/>
      <c r="M178" s="359"/>
      <c r="N178" s="359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</row>
    <row r="179" spans="1:76" x14ac:dyDescent="0.3">
      <c r="A179" s="361" t="s">
        <v>156</v>
      </c>
      <c r="B179" s="200"/>
      <c r="C179" s="359" t="s">
        <v>261</v>
      </c>
      <c r="D179" s="359"/>
      <c r="E179" s="359"/>
      <c r="F179" s="359"/>
      <c r="G179" s="359"/>
      <c r="H179" s="359"/>
      <c r="I179" s="359"/>
      <c r="J179" s="359"/>
      <c r="K179" s="359"/>
      <c r="L179" s="359"/>
      <c r="M179" s="359"/>
      <c r="N179" s="359"/>
      <c r="O179" s="289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  <c r="BS179" s="290"/>
      <c r="BT179" s="290"/>
      <c r="BU179" s="290"/>
      <c r="BV179" s="290"/>
      <c r="BW179" s="290"/>
      <c r="BX179" s="291"/>
    </row>
    <row r="180" spans="1:76" ht="18.75" customHeight="1" x14ac:dyDescent="0.3">
      <c r="A180" s="218"/>
      <c r="B180" s="198"/>
      <c r="C180" s="355" t="s">
        <v>139</v>
      </c>
      <c r="D180" s="356"/>
      <c r="E180" s="356"/>
      <c r="F180" s="357"/>
      <c r="G180" s="354" t="s">
        <v>256</v>
      </c>
      <c r="H180" s="352" t="s">
        <v>139</v>
      </c>
      <c r="I180" s="353"/>
      <c r="J180" s="353"/>
      <c r="K180" s="358"/>
      <c r="L180" s="354" t="s">
        <v>256</v>
      </c>
      <c r="M180" s="352" t="s">
        <v>139</v>
      </c>
      <c r="N180" s="353"/>
      <c r="O180" s="353"/>
      <c r="P180" s="358"/>
      <c r="Q180" s="354" t="s">
        <v>256</v>
      </c>
      <c r="R180" s="352" t="s">
        <v>139</v>
      </c>
      <c r="S180" s="353"/>
      <c r="T180" s="353"/>
      <c r="U180" s="353"/>
      <c r="V180" s="358"/>
      <c r="W180" s="354" t="s">
        <v>256</v>
      </c>
      <c r="X180" s="352" t="s">
        <v>139</v>
      </c>
      <c r="Y180" s="353"/>
      <c r="Z180" s="353"/>
      <c r="AA180" s="358"/>
      <c r="AB180" s="354" t="s">
        <v>256</v>
      </c>
      <c r="AC180" s="352" t="s">
        <v>139</v>
      </c>
      <c r="AD180" s="353"/>
      <c r="AE180" s="353"/>
      <c r="AF180" s="358"/>
      <c r="AG180" s="354" t="s">
        <v>256</v>
      </c>
      <c r="AH180" s="352" t="s">
        <v>139</v>
      </c>
      <c r="AI180" s="353"/>
      <c r="AJ180" s="353"/>
      <c r="AK180" s="353"/>
      <c r="AL180" s="358"/>
      <c r="AM180" s="354" t="s">
        <v>256</v>
      </c>
      <c r="AN180" s="352" t="s">
        <v>139</v>
      </c>
      <c r="AO180" s="353"/>
      <c r="AP180" s="353"/>
      <c r="AQ180" s="358"/>
      <c r="AR180" s="354" t="s">
        <v>256</v>
      </c>
      <c r="AS180" s="352" t="s">
        <v>139</v>
      </c>
      <c r="AT180" s="353"/>
      <c r="AU180" s="353"/>
      <c r="AV180" s="353"/>
      <c r="AW180" s="256"/>
      <c r="AX180" s="354" t="s">
        <v>256</v>
      </c>
      <c r="AY180" s="352" t="s">
        <v>139</v>
      </c>
      <c r="AZ180" s="353"/>
      <c r="BA180" s="353"/>
      <c r="BB180" s="358"/>
      <c r="BC180" s="354" t="s">
        <v>256</v>
      </c>
      <c r="BD180" s="352" t="s">
        <v>139</v>
      </c>
      <c r="BE180" s="353"/>
      <c r="BF180" s="353"/>
      <c r="BG180" s="358"/>
      <c r="BH180" s="354" t="s">
        <v>256</v>
      </c>
      <c r="BI180" s="352" t="s">
        <v>139</v>
      </c>
      <c r="BJ180" s="353"/>
      <c r="BK180" s="353"/>
      <c r="BL180" s="358"/>
      <c r="BM180" s="266"/>
      <c r="BN180" s="354" t="s">
        <v>256</v>
      </c>
      <c r="BO180" s="276" t="s">
        <v>316</v>
      </c>
      <c r="BP180" s="277"/>
      <c r="BQ180" s="277"/>
      <c r="BR180" s="277"/>
      <c r="BS180" s="354" t="s">
        <v>256</v>
      </c>
      <c r="BT180" s="276" t="s">
        <v>316</v>
      </c>
      <c r="BU180" s="277"/>
      <c r="BV180" s="277"/>
      <c r="BW180" s="277"/>
      <c r="BX180" s="354" t="s">
        <v>256</v>
      </c>
    </row>
    <row r="181" spans="1:76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75"/>
      <c r="H181" s="138" t="s">
        <v>141</v>
      </c>
      <c r="I181" s="138" t="s">
        <v>142</v>
      </c>
      <c r="J181" s="138" t="s">
        <v>143</v>
      </c>
      <c r="K181" s="138" t="s">
        <v>144</v>
      </c>
      <c r="L181" s="275"/>
      <c r="M181" s="138" t="s">
        <v>145</v>
      </c>
      <c r="N181" s="138" t="s">
        <v>146</v>
      </c>
      <c r="O181" s="138" t="s">
        <v>147</v>
      </c>
      <c r="P181" s="138" t="s">
        <v>148</v>
      </c>
      <c r="Q181" s="275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75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75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7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7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75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7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7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75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75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75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75"/>
    </row>
    <row r="182" spans="1:76" ht="18" x14ac:dyDescent="0.25">
      <c r="A182" s="287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</row>
    <row r="183" spans="1:76" ht="18" x14ac:dyDescent="0.25">
      <c r="A183" s="288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0</v>
      </c>
      <c r="BV183" s="135">
        <f>'Нарххо 2024'!BV183</f>
        <v>0</v>
      </c>
      <c r="BW183" s="135">
        <f>'Нарххо 2024'!BW183</f>
        <v>0</v>
      </c>
      <c r="BX183" s="169">
        <f>'Нарххо 2024'!BX183</f>
        <v>5.6</v>
      </c>
    </row>
    <row r="184" spans="1:76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0</v>
      </c>
      <c r="BV184" s="135">
        <f>'Нарххо 2024'!BV184</f>
        <v>0</v>
      </c>
      <c r="BW184" s="135">
        <f>'Нарххо 2024'!BW184</f>
        <v>0</v>
      </c>
      <c r="BX184" s="169">
        <f>'Нарххо 2024'!BX184</f>
        <v>5.7</v>
      </c>
    </row>
    <row r="185" spans="1:76" ht="18" x14ac:dyDescent="0.25">
      <c r="A185" s="287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</row>
    <row r="186" spans="1:76" ht="18" x14ac:dyDescent="0.25">
      <c r="A186" s="288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0</v>
      </c>
      <c r="BV186" s="135">
        <f>'Нарххо 2024'!BV186</f>
        <v>0</v>
      </c>
      <c r="BW186" s="135">
        <f>'Нарххо 2024'!BW186</f>
        <v>0</v>
      </c>
      <c r="BX186" s="169">
        <f>'Нарххо 2024'!BX186</f>
        <v>2.97</v>
      </c>
    </row>
    <row r="187" spans="1:76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0</v>
      </c>
      <c r="BV187" s="135">
        <f>'Нарххо 2024'!BV187</f>
        <v>0</v>
      </c>
      <c r="BW187" s="135">
        <f>'Нарххо 2024'!BW187</f>
        <v>0</v>
      </c>
      <c r="BX187" s="169">
        <f>'Нарххо 2024'!BX187</f>
        <v>3.36</v>
      </c>
    </row>
    <row r="188" spans="1:76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0</v>
      </c>
      <c r="BV188" s="135">
        <f>'Нарххо 2024'!BV188</f>
        <v>0</v>
      </c>
      <c r="BW188" s="135">
        <f>'Нарххо 2024'!BW188</f>
        <v>0</v>
      </c>
      <c r="BX188" s="169">
        <f>'Нарххо 2024'!BX188</f>
        <v>17.399999999999999</v>
      </c>
    </row>
    <row r="189" spans="1:76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0</v>
      </c>
      <c r="BV189" s="135">
        <f>'Нарххо 2024'!BV189</f>
        <v>0</v>
      </c>
      <c r="BW189" s="135">
        <f>'Нарххо 2024'!BW189</f>
        <v>0</v>
      </c>
      <c r="BX189" s="169">
        <f>'Нарххо 2024'!BX189</f>
        <v>16.600000000000001</v>
      </c>
    </row>
    <row r="190" spans="1:76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0</v>
      </c>
      <c r="BV190" s="135">
        <f>'Нарххо 2024'!BV190</f>
        <v>0</v>
      </c>
      <c r="BW190" s="135">
        <f>'Нарххо 2024'!BW190</f>
        <v>0</v>
      </c>
      <c r="BX190" s="169">
        <f>'Нарххо 2024'!BX190</f>
        <v>11.8</v>
      </c>
    </row>
    <row r="191" spans="1:76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0</v>
      </c>
      <c r="BV191" s="135">
        <f>'Нарххо 2024'!BV191</f>
        <v>0</v>
      </c>
      <c r="BW191" s="135">
        <f>'Нарххо 2024'!BW191</f>
        <v>0</v>
      </c>
      <c r="BX191" s="169">
        <f>'Нарххо 2024'!BX191</f>
        <v>16.8</v>
      </c>
    </row>
    <row r="192" spans="1:76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0</v>
      </c>
      <c r="BV192" s="135">
        <f>'Нарххо 2024'!BV192</f>
        <v>0</v>
      </c>
      <c r="BW192" s="135">
        <f>'Нарххо 2024'!BW192</f>
        <v>0</v>
      </c>
      <c r="BX192" s="169">
        <f>'Нарххо 2024'!BX192</f>
        <v>15.1</v>
      </c>
    </row>
    <row r="193" spans="1:76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0</v>
      </c>
      <c r="BV193" s="135">
        <f>'Нарххо 2024'!BV193</f>
        <v>0</v>
      </c>
      <c r="BW193" s="135">
        <f>'Нарххо 2024'!BW193</f>
        <v>0</v>
      </c>
      <c r="BX193" s="169">
        <f>'Нарххо 2024'!BX193</f>
        <v>19.84</v>
      </c>
    </row>
    <row r="194" spans="1:76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0</v>
      </c>
      <c r="BV194" s="135">
        <f>'Нарххо 2024'!BV194</f>
        <v>0</v>
      </c>
      <c r="BW194" s="135">
        <f>'Нарххо 2024'!BW194</f>
        <v>0</v>
      </c>
      <c r="BX194" s="169">
        <f>'Нарххо 2024'!BX194</f>
        <v>93.2</v>
      </c>
    </row>
    <row r="195" spans="1:76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0</v>
      </c>
      <c r="BV195" s="135">
        <f>'Нарххо 2024'!BV195</f>
        <v>0</v>
      </c>
      <c r="BW195" s="135">
        <f>'Нарххо 2024'!BW195</f>
        <v>0</v>
      </c>
      <c r="BX195" s="169">
        <f>'Нарххо 2024'!BX195</f>
        <v>98.8</v>
      </c>
    </row>
    <row r="196" spans="1:76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0</v>
      </c>
      <c r="BV196" s="135">
        <f>'Нарххо 2024'!BV196</f>
        <v>0</v>
      </c>
      <c r="BW196" s="135">
        <f>'Нарххо 2024'!BW196</f>
        <v>0</v>
      </c>
      <c r="BX196" s="169">
        <f>'Нарххо 2024'!BX196</f>
        <v>6.93</v>
      </c>
    </row>
    <row r="197" spans="1:76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0</v>
      </c>
      <c r="BV197" s="135">
        <f>'Нарххо 2024'!BV197</f>
        <v>0</v>
      </c>
      <c r="BW197" s="135">
        <f>'Нарххо 2024'!BW197</f>
        <v>0</v>
      </c>
      <c r="BX197" s="169">
        <f>'Нарххо 2024'!BX197</f>
        <v>11.8</v>
      </c>
    </row>
    <row r="198" spans="1:76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0</v>
      </c>
      <c r="BV198" s="135">
        <f>'Нарххо 2024'!BV198</f>
        <v>0</v>
      </c>
      <c r="BW198" s="135">
        <f>'Нарххо 2024'!BW198</f>
        <v>0</v>
      </c>
      <c r="BX198" s="169">
        <f>'Нарххо 2024'!BX198</f>
        <v>10</v>
      </c>
    </row>
    <row r="199" spans="1:76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0</v>
      </c>
      <c r="BV199" s="135">
        <f>'Нарххо 2024'!BV199</f>
        <v>0</v>
      </c>
      <c r="BW199" s="135">
        <f>'Нарххо 2024'!BW199</f>
        <v>0</v>
      </c>
      <c r="BX199" s="169">
        <f>'Нарххо 2024'!BX199</f>
        <v>52</v>
      </c>
    </row>
    <row r="200" spans="1:76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0</v>
      </c>
      <c r="BV200" s="135">
        <f>'Нарххо 2024'!BV200</f>
        <v>0</v>
      </c>
      <c r="BW200" s="135">
        <f>'Нарххо 2024'!BW200</f>
        <v>0</v>
      </c>
      <c r="BX200" s="169">
        <f>'Нарххо 2024'!BX200</f>
        <v>59</v>
      </c>
    </row>
    <row r="201" spans="1:76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0</v>
      </c>
      <c r="BV201" s="135">
        <f>'Нарххо 2024'!BV201</f>
        <v>0</v>
      </c>
      <c r="BW201" s="135">
        <f>'Нарххо 2024'!BW201</f>
        <v>0</v>
      </c>
      <c r="BX201" s="169">
        <f>'Нарххо 2024'!BX201</f>
        <v>5.08</v>
      </c>
    </row>
    <row r="202" spans="1:76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0</v>
      </c>
      <c r="BV202" s="135">
        <f>'Нарххо 2024'!BV202</f>
        <v>0</v>
      </c>
      <c r="BW202" s="135">
        <f>'Нарххо 2024'!BW202</f>
        <v>0</v>
      </c>
      <c r="BX202" s="169">
        <f>'Нарххо 2024'!BX202</f>
        <v>4.26</v>
      </c>
    </row>
    <row r="203" spans="1:76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0</v>
      </c>
      <c r="BV203" s="135">
        <f>'Нарххо 2024'!BV203</f>
        <v>0</v>
      </c>
      <c r="BW203" s="135">
        <f>'Нарххо 2024'!BW203</f>
        <v>0</v>
      </c>
      <c r="BX203" s="169">
        <f>'Нарххо 2024'!BX203</f>
        <v>4.3</v>
      </c>
    </row>
    <row r="204" spans="1:76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0</v>
      </c>
      <c r="BV204" s="135">
        <f>'Нарххо 2024'!BV204</f>
        <v>0</v>
      </c>
      <c r="BW204" s="135">
        <f>'Нарххо 2024'!BW204</f>
        <v>0</v>
      </c>
      <c r="BX204" s="169">
        <f>'Нарххо 2024'!BX204</f>
        <v>19.8</v>
      </c>
    </row>
    <row r="205" spans="1:76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0</v>
      </c>
      <c r="BV205" s="135">
        <f>'Нарххо 2024'!BV205</f>
        <v>0</v>
      </c>
      <c r="BW205" s="135">
        <f>'Нарххо 2024'!BW205</f>
        <v>0</v>
      </c>
      <c r="BX205" s="169">
        <f>'Нарххо 2024'!BX205</f>
        <v>20</v>
      </c>
    </row>
    <row r="206" spans="1:76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0</v>
      </c>
      <c r="BV206" s="135">
        <f>'Нарххо 2024'!BV206</f>
        <v>0</v>
      </c>
      <c r="BW206" s="135">
        <f>'Нарххо 2024'!BW206</f>
        <v>0</v>
      </c>
      <c r="BX206" s="169">
        <f>'Нарххо 2024'!BX206</f>
        <v>17.399999999999999</v>
      </c>
    </row>
    <row r="207" spans="1:76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0</v>
      </c>
      <c r="BV207" s="135">
        <f>'Нарххо 2024'!BV207</f>
        <v>0</v>
      </c>
      <c r="BW207" s="135">
        <f>'Нарххо 2024'!BW207</f>
        <v>0</v>
      </c>
      <c r="BX207" s="169">
        <f>'Нарххо 2024'!BX207</f>
        <v>4.2</v>
      </c>
    </row>
    <row r="208" spans="1:76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0</v>
      </c>
      <c r="BV208" s="135">
        <f>'Нарххо 2024'!BV208</f>
        <v>0</v>
      </c>
      <c r="BW208" s="135">
        <f>'Нарххо 2024'!BW208</f>
        <v>0</v>
      </c>
      <c r="BX208" s="169">
        <f>'Нарххо 2024'!BX208</f>
        <v>3.1</v>
      </c>
    </row>
    <row r="209" spans="1:76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0</v>
      </c>
      <c r="BV209" s="135">
        <f>'Нарххо 2024'!BV209</f>
        <v>0</v>
      </c>
      <c r="BW209" s="135">
        <f>'Нарххо 2024'!BW209</f>
        <v>0</v>
      </c>
      <c r="BX209" s="169">
        <f>'Нарххо 2024'!BX209</f>
        <v>38.799999999999997</v>
      </c>
    </row>
    <row r="210" spans="1:76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0</v>
      </c>
      <c r="BV210" s="135">
        <f>'Нарххо 2024'!BV210</f>
        <v>0</v>
      </c>
      <c r="BW210" s="135">
        <f>'Нарххо 2024'!BW210</f>
        <v>0</v>
      </c>
      <c r="BX210" s="169">
        <f>'Нарххо 2024'!BX210</f>
        <v>6.92</v>
      </c>
    </row>
    <row r="211" spans="1:76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0</v>
      </c>
      <c r="BV211" s="135">
        <f>'Нарххо 2024'!BV211</f>
        <v>0</v>
      </c>
      <c r="BW211" s="135">
        <f>'Нарххо 2024'!BW211</f>
        <v>0</v>
      </c>
      <c r="BX211" s="169">
        <f>'Нарххо 2024'!BX211</f>
        <v>10.38</v>
      </c>
    </row>
    <row r="212" spans="1:76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0</v>
      </c>
      <c r="BV212" s="135">
        <f>'Нарххо 2024'!BV212</f>
        <v>0</v>
      </c>
      <c r="BW212" s="135">
        <f>'Нарххо 2024'!BW212</f>
        <v>0</v>
      </c>
      <c r="BX212" s="169">
        <f>'Нарххо 2024'!BX212</f>
        <v>10.88</v>
      </c>
    </row>
    <row r="213" spans="1:76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</row>
    <row r="214" spans="1:76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0</v>
      </c>
      <c r="BV214" s="135">
        <f>'Нарххо 2024'!BV214</f>
        <v>0</v>
      </c>
      <c r="BW214" s="135">
        <f>'Нарххо 2024'!BW214</f>
        <v>0</v>
      </c>
      <c r="BX214" s="169">
        <f>'Нарххо 2024'!BX214</f>
        <v>10.9</v>
      </c>
    </row>
    <row r="215" spans="1:76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0</v>
      </c>
      <c r="BV215" s="135">
        <f>'Нарххо 2024'!BV215</f>
        <v>0</v>
      </c>
      <c r="BW215" s="135">
        <f>'Нарххо 2024'!BW215</f>
        <v>0</v>
      </c>
      <c r="BX215" s="169">
        <f>'Нарххо 2024'!BX215</f>
        <v>10.95</v>
      </c>
    </row>
    <row r="216" spans="1:7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</row>
    <row r="217" spans="1:7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</row>
    <row r="218" spans="1:7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</row>
    <row r="219" spans="1:76" ht="18" x14ac:dyDescent="0.25">
      <c r="A219" s="292" t="s">
        <v>255</v>
      </c>
      <c r="B219" s="292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359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</row>
    <row r="220" spans="1:76" x14ac:dyDescent="0.3">
      <c r="A220" s="361" t="s">
        <v>156</v>
      </c>
      <c r="B220" s="200"/>
      <c r="C220" s="359" t="s">
        <v>262</v>
      </c>
      <c r="D220" s="359"/>
      <c r="E220" s="359"/>
      <c r="F220" s="359"/>
      <c r="G220" s="359"/>
      <c r="H220" s="359"/>
      <c r="I220" s="359"/>
      <c r="J220" s="359"/>
      <c r="K220" s="359"/>
      <c r="L220" s="359"/>
      <c r="M220" s="359"/>
      <c r="N220" s="359"/>
      <c r="O220" s="289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  <c r="BS220" s="290"/>
      <c r="BT220" s="290"/>
      <c r="BU220" s="290"/>
      <c r="BV220" s="290"/>
      <c r="BW220" s="290"/>
      <c r="BX220" s="291"/>
    </row>
    <row r="221" spans="1:76" ht="18.75" customHeight="1" x14ac:dyDescent="0.3">
      <c r="A221" s="218"/>
      <c r="B221" s="198"/>
      <c r="C221" s="355" t="s">
        <v>139</v>
      </c>
      <c r="D221" s="356"/>
      <c r="E221" s="356"/>
      <c r="F221" s="357"/>
      <c r="G221" s="354" t="s">
        <v>256</v>
      </c>
      <c r="H221" s="352" t="s">
        <v>139</v>
      </c>
      <c r="I221" s="353"/>
      <c r="J221" s="353"/>
      <c r="K221" s="358"/>
      <c r="L221" s="354" t="s">
        <v>256</v>
      </c>
      <c r="M221" s="352" t="s">
        <v>139</v>
      </c>
      <c r="N221" s="353"/>
      <c r="O221" s="353"/>
      <c r="P221" s="358"/>
      <c r="Q221" s="354" t="s">
        <v>256</v>
      </c>
      <c r="R221" s="352" t="s">
        <v>139</v>
      </c>
      <c r="S221" s="353"/>
      <c r="T221" s="353"/>
      <c r="U221" s="353"/>
      <c r="V221" s="358"/>
      <c r="W221" s="354" t="s">
        <v>256</v>
      </c>
      <c r="X221" s="352" t="s">
        <v>139</v>
      </c>
      <c r="Y221" s="353"/>
      <c r="Z221" s="353"/>
      <c r="AA221" s="358"/>
      <c r="AB221" s="354" t="s">
        <v>256</v>
      </c>
      <c r="AC221" s="352" t="s">
        <v>139</v>
      </c>
      <c r="AD221" s="353"/>
      <c r="AE221" s="353"/>
      <c r="AF221" s="358"/>
      <c r="AG221" s="354" t="s">
        <v>256</v>
      </c>
      <c r="AH221" s="352" t="s">
        <v>139</v>
      </c>
      <c r="AI221" s="353"/>
      <c r="AJ221" s="353"/>
      <c r="AK221" s="353"/>
      <c r="AL221" s="358"/>
      <c r="AM221" s="354" t="s">
        <v>256</v>
      </c>
      <c r="AN221" s="352" t="s">
        <v>139</v>
      </c>
      <c r="AO221" s="353"/>
      <c r="AP221" s="353"/>
      <c r="AQ221" s="358"/>
      <c r="AR221" s="354" t="s">
        <v>256</v>
      </c>
      <c r="AS221" s="352" t="s">
        <v>139</v>
      </c>
      <c r="AT221" s="353"/>
      <c r="AU221" s="353"/>
      <c r="AV221" s="353"/>
      <c r="AW221" s="256"/>
      <c r="AX221" s="354" t="s">
        <v>256</v>
      </c>
      <c r="AY221" s="352" t="s">
        <v>139</v>
      </c>
      <c r="AZ221" s="353"/>
      <c r="BA221" s="353"/>
      <c r="BB221" s="358"/>
      <c r="BC221" s="354" t="s">
        <v>256</v>
      </c>
      <c r="BD221" s="352" t="s">
        <v>139</v>
      </c>
      <c r="BE221" s="353"/>
      <c r="BF221" s="353"/>
      <c r="BG221" s="358"/>
      <c r="BH221" s="354" t="s">
        <v>256</v>
      </c>
      <c r="BI221" s="352" t="s">
        <v>139</v>
      </c>
      <c r="BJ221" s="353"/>
      <c r="BK221" s="353"/>
      <c r="BL221" s="358"/>
      <c r="BM221" s="266"/>
      <c r="BN221" s="354" t="s">
        <v>256</v>
      </c>
      <c r="BO221" s="276" t="s">
        <v>316</v>
      </c>
      <c r="BP221" s="277"/>
      <c r="BQ221" s="277"/>
      <c r="BR221" s="277"/>
      <c r="BS221" s="354" t="s">
        <v>256</v>
      </c>
      <c r="BT221" s="276" t="s">
        <v>316</v>
      </c>
      <c r="BU221" s="277"/>
      <c r="BV221" s="277"/>
      <c r="BW221" s="277"/>
      <c r="BX221" s="354" t="s">
        <v>256</v>
      </c>
    </row>
    <row r="222" spans="1:76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75"/>
      <c r="H222" s="138" t="s">
        <v>141</v>
      </c>
      <c r="I222" s="138" t="s">
        <v>142</v>
      </c>
      <c r="J222" s="138" t="s">
        <v>143</v>
      </c>
      <c r="K222" s="138" t="s">
        <v>144</v>
      </c>
      <c r="L222" s="275"/>
      <c r="M222" s="138" t="s">
        <v>145</v>
      </c>
      <c r="N222" s="138" t="s">
        <v>146</v>
      </c>
      <c r="O222" s="138" t="s">
        <v>147</v>
      </c>
      <c r="P222" s="138" t="s">
        <v>148</v>
      </c>
      <c r="Q222" s="275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75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75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7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7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75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7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7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75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75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75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75"/>
    </row>
    <row r="223" spans="1:76" ht="18" x14ac:dyDescent="0.25">
      <c r="A223" s="287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</row>
    <row r="224" spans="1:76" ht="18" x14ac:dyDescent="0.25">
      <c r="A224" s="288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0</v>
      </c>
      <c r="BV224" s="135">
        <f>'Нарххо 2024'!BV224</f>
        <v>0</v>
      </c>
      <c r="BW224" s="135">
        <f>'Нарххо 2024'!BW224</f>
        <v>0</v>
      </c>
      <c r="BX224" s="169">
        <f>'Нарххо 2024'!BX224</f>
        <v>6</v>
      </c>
    </row>
    <row r="225" spans="1:76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0</v>
      </c>
      <c r="BV225" s="135">
        <f>'Нарххо 2024'!BV225</f>
        <v>0</v>
      </c>
      <c r="BW225" s="135">
        <f>'Нарххо 2024'!BW225</f>
        <v>0</v>
      </c>
      <c r="BX225" s="169">
        <f>'Нарххо 2024'!BX225</f>
        <v>5</v>
      </c>
    </row>
    <row r="226" spans="1:76" ht="18" x14ac:dyDescent="0.25">
      <c r="A226" s="287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</row>
    <row r="227" spans="1:76" ht="18" x14ac:dyDescent="0.25">
      <c r="A227" s="288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0</v>
      </c>
      <c r="BV227" s="135">
        <f>'Нарххо 2024'!BV227</f>
        <v>0</v>
      </c>
      <c r="BW227" s="135">
        <f>'Нарххо 2024'!BW227</f>
        <v>0</v>
      </c>
      <c r="BX227" s="169">
        <f>'Нарххо 2024'!BX227</f>
        <v>3.8</v>
      </c>
    </row>
    <row r="228" spans="1:76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0</v>
      </c>
      <c r="BV228" s="135">
        <f>'Нарххо 2024'!BV228</f>
        <v>0</v>
      </c>
      <c r="BW228" s="135">
        <f>'Нарххо 2024'!BW228</f>
        <v>0</v>
      </c>
      <c r="BX228" s="169">
        <f>'Нарххо 2024'!BX228</f>
        <v>4.2</v>
      </c>
    </row>
    <row r="229" spans="1:76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0</v>
      </c>
      <c r="BV229" s="135">
        <f>'Нарххо 2024'!BV229</f>
        <v>0</v>
      </c>
      <c r="BW229" s="135">
        <f>'Нарххо 2024'!BW229</f>
        <v>0</v>
      </c>
      <c r="BX229" s="169">
        <f>'Нарххо 2024'!BX229</f>
        <v>22</v>
      </c>
    </row>
    <row r="230" spans="1:76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0</v>
      </c>
      <c r="BV230" s="135">
        <f>'Нарххо 2024'!BV230</f>
        <v>0</v>
      </c>
      <c r="BW230" s="135">
        <f>'Нарххо 2024'!BW230</f>
        <v>0</v>
      </c>
      <c r="BX230" s="169">
        <f>'Нарххо 2024'!BX230</f>
        <v>18.8</v>
      </c>
    </row>
    <row r="231" spans="1:76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0</v>
      </c>
      <c r="BV231" s="135">
        <f>'Нарххо 2024'!BV231</f>
        <v>0</v>
      </c>
      <c r="BW231" s="135">
        <f>'Нарххо 2024'!BW231</f>
        <v>0</v>
      </c>
      <c r="BX231" s="169">
        <f>'Нарххо 2024'!BX231</f>
        <v>13.4</v>
      </c>
    </row>
    <row r="232" spans="1:76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0</v>
      </c>
      <c r="BV232" s="135">
        <f>'Нарххо 2024'!BV232</f>
        <v>0</v>
      </c>
      <c r="BW232" s="135">
        <f>'Нарххо 2024'!BW232</f>
        <v>0</v>
      </c>
      <c r="BX232" s="169">
        <f>'Нарххо 2024'!BX232</f>
        <v>12.4</v>
      </c>
    </row>
    <row r="233" spans="1:76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0</v>
      </c>
      <c r="BV233" s="135">
        <f>'Нарххо 2024'!BV233</f>
        <v>0</v>
      </c>
      <c r="BW233" s="135">
        <f>'Нарххо 2024'!BW233</f>
        <v>0</v>
      </c>
      <c r="BX233" s="169">
        <f>'Нарххо 2024'!BX233</f>
        <v>16.8</v>
      </c>
    </row>
    <row r="234" spans="1:76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0</v>
      </c>
      <c r="BV234" s="135">
        <f>'Нарххо 2024'!BV234</f>
        <v>0</v>
      </c>
      <c r="BW234" s="135">
        <f>'Нарххо 2024'!BW234</f>
        <v>0</v>
      </c>
      <c r="BX234" s="169">
        <f>'Нарххо 2024'!BX234</f>
        <v>15.3</v>
      </c>
    </row>
    <row r="235" spans="1:76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0</v>
      </c>
      <c r="BV235" s="135">
        <f>'Нарххо 2024'!BV235</f>
        <v>0</v>
      </c>
      <c r="BW235" s="135">
        <f>'Нарххо 2024'!BW235</f>
        <v>0</v>
      </c>
      <c r="BX235" s="169">
        <f>'Нарххо 2024'!BX235</f>
        <v>93.4</v>
      </c>
    </row>
    <row r="236" spans="1:76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0</v>
      </c>
      <c r="BV236" s="135">
        <f>'Нарххо 2024'!BV236</f>
        <v>0</v>
      </c>
      <c r="BW236" s="135">
        <f>'Нарххо 2024'!BW236</f>
        <v>0</v>
      </c>
      <c r="BX236" s="169">
        <f>'Нарххо 2024'!BX236</f>
        <v>98</v>
      </c>
    </row>
    <row r="237" spans="1:76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0</v>
      </c>
      <c r="BV237" s="135">
        <f>'Нарххо 2024'!BV237</f>
        <v>0</v>
      </c>
      <c r="BW237" s="135">
        <f>'Нарххо 2024'!BW237</f>
        <v>0</v>
      </c>
      <c r="BX237" s="169">
        <f>'Нарххо 2024'!BX237</f>
        <v>7</v>
      </c>
    </row>
    <row r="238" spans="1:76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0</v>
      </c>
      <c r="BV238" s="135">
        <f>'Нарххо 2024'!BV238</f>
        <v>0</v>
      </c>
      <c r="BW238" s="135">
        <f>'Нарххо 2024'!BW238</f>
        <v>0</v>
      </c>
      <c r="BX238" s="169">
        <f>'Нарххо 2024'!BX238</f>
        <v>13</v>
      </c>
    </row>
    <row r="239" spans="1:76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0</v>
      </c>
      <c r="BV239" s="135">
        <f>'Нарххо 2024'!BV239</f>
        <v>0</v>
      </c>
      <c r="BW239" s="135">
        <f>'Нарххо 2024'!BW239</f>
        <v>0</v>
      </c>
      <c r="BX239" s="169">
        <f>'Нарххо 2024'!BX239</f>
        <v>11</v>
      </c>
    </row>
    <row r="240" spans="1:76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0</v>
      </c>
      <c r="BV240" s="135">
        <f>'Нарххо 2024'!BV240</f>
        <v>0</v>
      </c>
      <c r="BW240" s="135">
        <f>'Нарххо 2024'!BW240</f>
        <v>0</v>
      </c>
      <c r="BX240" s="169">
        <f>'Нарххо 2024'!BX240</f>
        <v>82</v>
      </c>
    </row>
    <row r="241" spans="1:76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0</v>
      </c>
      <c r="BV241" s="135">
        <f>'Нарххо 2024'!BV241</f>
        <v>0</v>
      </c>
      <c r="BW241" s="135">
        <f>'Нарххо 2024'!BW241</f>
        <v>0</v>
      </c>
      <c r="BX241" s="169">
        <f>'Нарххо 2024'!BX241</f>
        <v>116</v>
      </c>
    </row>
    <row r="242" spans="1:76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0</v>
      </c>
      <c r="BV242" s="135">
        <f>'Нарххо 2024'!BV242</f>
        <v>0</v>
      </c>
      <c r="BW242" s="135">
        <f>'Нарххо 2024'!BW242</f>
        <v>0</v>
      </c>
      <c r="BX242" s="169">
        <f>'Нарххо 2024'!BX242</f>
        <v>5.0199999999999996</v>
      </c>
    </row>
    <row r="243" spans="1:76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0</v>
      </c>
      <c r="BV243" s="135">
        <f>'Нарххо 2024'!BV243</f>
        <v>0</v>
      </c>
      <c r="BW243" s="135">
        <f>'Нарххо 2024'!BW243</f>
        <v>0</v>
      </c>
      <c r="BX243" s="169">
        <f>'Нарххо 2024'!BX243</f>
        <v>4.22</v>
      </c>
    </row>
    <row r="244" spans="1:76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0</v>
      </c>
      <c r="BV244" s="135">
        <f>'Нарххо 2024'!BV244</f>
        <v>0</v>
      </c>
      <c r="BW244" s="135">
        <f>'Нарххо 2024'!BW244</f>
        <v>0</v>
      </c>
      <c r="BX244" s="169">
        <f>'Нарххо 2024'!BX244</f>
        <v>3.5</v>
      </c>
    </row>
    <row r="245" spans="1:76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0</v>
      </c>
      <c r="BV245" s="135">
        <f>'Нарххо 2024'!BV245</f>
        <v>0</v>
      </c>
      <c r="BW245" s="135">
        <f>'Нарххо 2024'!BW245</f>
        <v>0</v>
      </c>
      <c r="BX245" s="169">
        <f>'Нарххо 2024'!BX245</f>
        <v>9</v>
      </c>
    </row>
    <row r="246" spans="1:76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0</v>
      </c>
      <c r="BV246" s="135">
        <f>'Нарххо 2024'!BV246</f>
        <v>0</v>
      </c>
      <c r="BW246" s="135">
        <f>'Нарххо 2024'!BW246</f>
        <v>0</v>
      </c>
      <c r="BX246" s="169">
        <f>'Нарххо 2024'!BX246</f>
        <v>21.2</v>
      </c>
    </row>
    <row r="247" spans="1:76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0</v>
      </c>
      <c r="BV247" s="135">
        <f>'Нарххо 2024'!BV247</f>
        <v>0</v>
      </c>
      <c r="BW247" s="135">
        <f>'Нарххо 2024'!BW247</f>
        <v>0</v>
      </c>
      <c r="BX247" s="169">
        <f>'Нарххо 2024'!BX247</f>
        <v>18.600000000000001</v>
      </c>
    </row>
    <row r="248" spans="1:76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0</v>
      </c>
      <c r="BV248" s="135">
        <f>'Нарххо 2024'!BV248</f>
        <v>0</v>
      </c>
      <c r="BW248" s="135">
        <f>'Нарххо 2024'!BW248</f>
        <v>0</v>
      </c>
      <c r="BX248" s="169">
        <f>'Нарххо 2024'!BX248</f>
        <v>8.6</v>
      </c>
    </row>
    <row r="249" spans="1:76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0</v>
      </c>
      <c r="BV249" s="135">
        <f>'Нарххо 2024'!BV249</f>
        <v>0</v>
      </c>
      <c r="BW249" s="135">
        <f>'Нарххо 2024'!BW249</f>
        <v>0</v>
      </c>
      <c r="BX249" s="169">
        <f>'Нарххо 2024'!BX249</f>
        <v>8.8000000000000007</v>
      </c>
    </row>
    <row r="250" spans="1:76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0</v>
      </c>
      <c r="BV250" s="135">
        <f>'Нарххо 2024'!BV250</f>
        <v>0</v>
      </c>
      <c r="BW250" s="135">
        <f>'Нарххо 2024'!BW250</f>
        <v>0</v>
      </c>
      <c r="BX250" s="169">
        <f>'Нарххо 2024'!BX250</f>
        <v>54</v>
      </c>
    </row>
    <row r="251" spans="1:76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0</v>
      </c>
      <c r="BV251" s="135">
        <f>'Нарххо 2024'!BV251</f>
        <v>0</v>
      </c>
      <c r="BW251" s="135">
        <f>'Нарххо 2024'!BW251</f>
        <v>0</v>
      </c>
      <c r="BX251" s="169">
        <f>'Нарххо 2024'!BX251</f>
        <v>7</v>
      </c>
    </row>
    <row r="252" spans="1:76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0</v>
      </c>
      <c r="BV252" s="135">
        <f>'Нарххо 2024'!BV252</f>
        <v>0</v>
      </c>
      <c r="BW252" s="135">
        <f>'Нарххо 2024'!BW252</f>
        <v>0</v>
      </c>
      <c r="BX252" s="169">
        <f>'Нарххо 2024'!BX252</f>
        <v>11.6</v>
      </c>
    </row>
    <row r="253" spans="1:76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0</v>
      </c>
      <c r="BV253" s="135">
        <f>'Нарххо 2024'!BV253</f>
        <v>0</v>
      </c>
      <c r="BW253" s="135">
        <f>'Нарххо 2024'!BW253</f>
        <v>0</v>
      </c>
      <c r="BX253" s="169">
        <f>'Нарххо 2024'!BX253</f>
        <v>10.6</v>
      </c>
    </row>
    <row r="254" spans="1:76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</row>
    <row r="255" spans="1:76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0</v>
      </c>
      <c r="BV255" s="135">
        <f>'Нарххо 2024'!BV255</f>
        <v>0</v>
      </c>
      <c r="BW255" s="135">
        <f>'Нарххо 2024'!BW255</f>
        <v>0</v>
      </c>
      <c r="BX255" s="169">
        <f>'Нарххо 2024'!BX255</f>
        <v>10.87</v>
      </c>
    </row>
    <row r="256" spans="1:76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0</v>
      </c>
      <c r="BV256" s="135">
        <f>'Нарххо 2024'!BV256</f>
        <v>0</v>
      </c>
      <c r="BW256" s="135">
        <f>'Нарххо 2024'!BW256</f>
        <v>0</v>
      </c>
      <c r="BX256" s="169">
        <f>'Нарххо 2024'!BX256</f>
        <v>10.93</v>
      </c>
    </row>
    <row r="257" spans="1:7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</row>
    <row r="258" spans="1:7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</row>
    <row r="259" spans="1:7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</row>
    <row r="260" spans="1:76" ht="18" x14ac:dyDescent="0.25">
      <c r="A260" s="292" t="s">
        <v>255</v>
      </c>
      <c r="B260" s="292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</row>
    <row r="261" spans="1:76" x14ac:dyDescent="0.3">
      <c r="A261" s="361" t="s">
        <v>156</v>
      </c>
      <c r="B261" s="200"/>
      <c r="C261" s="359" t="s">
        <v>321</v>
      </c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359"/>
      <c r="O261" s="289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  <c r="BS261" s="290"/>
      <c r="BT261" s="290"/>
      <c r="BU261" s="290"/>
      <c r="BV261" s="290"/>
      <c r="BW261" s="290"/>
      <c r="BX261" s="291"/>
    </row>
    <row r="262" spans="1:76" ht="18.75" customHeight="1" x14ac:dyDescent="0.3">
      <c r="A262" s="218"/>
      <c r="B262" s="198"/>
      <c r="C262" s="355" t="s">
        <v>139</v>
      </c>
      <c r="D262" s="356"/>
      <c r="E262" s="356"/>
      <c r="F262" s="357"/>
      <c r="G262" s="354" t="s">
        <v>256</v>
      </c>
      <c r="H262" s="352" t="s">
        <v>139</v>
      </c>
      <c r="I262" s="353"/>
      <c r="J262" s="353"/>
      <c r="K262" s="358"/>
      <c r="L262" s="354" t="s">
        <v>256</v>
      </c>
      <c r="M262" s="352" t="s">
        <v>139</v>
      </c>
      <c r="N262" s="353"/>
      <c r="O262" s="353"/>
      <c r="P262" s="358"/>
      <c r="Q262" s="354" t="s">
        <v>256</v>
      </c>
      <c r="R262" s="352" t="s">
        <v>139</v>
      </c>
      <c r="S262" s="353"/>
      <c r="T262" s="353"/>
      <c r="U262" s="353"/>
      <c r="V262" s="358"/>
      <c r="W262" s="354" t="s">
        <v>256</v>
      </c>
      <c r="X262" s="352" t="s">
        <v>139</v>
      </c>
      <c r="Y262" s="353"/>
      <c r="Z262" s="353"/>
      <c r="AA262" s="358"/>
      <c r="AB262" s="354" t="s">
        <v>256</v>
      </c>
      <c r="AC262" s="352" t="s">
        <v>139</v>
      </c>
      <c r="AD262" s="353"/>
      <c r="AE262" s="353"/>
      <c r="AF262" s="358"/>
      <c r="AG262" s="354" t="s">
        <v>256</v>
      </c>
      <c r="AH262" s="352" t="s">
        <v>139</v>
      </c>
      <c r="AI262" s="353"/>
      <c r="AJ262" s="353"/>
      <c r="AK262" s="353"/>
      <c r="AL262" s="358"/>
      <c r="AM262" s="354" t="s">
        <v>256</v>
      </c>
      <c r="AN262" s="352" t="s">
        <v>139</v>
      </c>
      <c r="AO262" s="353"/>
      <c r="AP262" s="353"/>
      <c r="AQ262" s="358"/>
      <c r="AR262" s="354" t="s">
        <v>256</v>
      </c>
      <c r="AS262" s="352" t="s">
        <v>139</v>
      </c>
      <c r="AT262" s="353"/>
      <c r="AU262" s="353"/>
      <c r="AV262" s="353"/>
      <c r="AW262" s="256"/>
      <c r="AX262" s="354" t="s">
        <v>256</v>
      </c>
      <c r="AY262" s="352" t="s">
        <v>139</v>
      </c>
      <c r="AZ262" s="353"/>
      <c r="BA262" s="353"/>
      <c r="BB262" s="358"/>
      <c r="BC262" s="354" t="s">
        <v>256</v>
      </c>
      <c r="BD262" s="352" t="s">
        <v>139</v>
      </c>
      <c r="BE262" s="353"/>
      <c r="BF262" s="353"/>
      <c r="BG262" s="358"/>
      <c r="BH262" s="354" t="s">
        <v>256</v>
      </c>
      <c r="BI262" s="352" t="s">
        <v>139</v>
      </c>
      <c r="BJ262" s="353"/>
      <c r="BK262" s="353"/>
      <c r="BL262" s="358"/>
      <c r="BM262" s="266"/>
      <c r="BN262" s="354" t="s">
        <v>256</v>
      </c>
      <c r="BO262" s="276" t="s">
        <v>316</v>
      </c>
      <c r="BP262" s="277"/>
      <c r="BQ262" s="277"/>
      <c r="BR262" s="277"/>
      <c r="BS262" s="354" t="s">
        <v>256</v>
      </c>
      <c r="BT262" s="276" t="s">
        <v>316</v>
      </c>
      <c r="BU262" s="277"/>
      <c r="BV262" s="277"/>
      <c r="BW262" s="277"/>
      <c r="BX262" s="354" t="s">
        <v>256</v>
      </c>
    </row>
    <row r="263" spans="1:76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75"/>
      <c r="H263" s="138" t="s">
        <v>141</v>
      </c>
      <c r="I263" s="138" t="s">
        <v>142</v>
      </c>
      <c r="J263" s="138" t="s">
        <v>143</v>
      </c>
      <c r="K263" s="138" t="s">
        <v>144</v>
      </c>
      <c r="L263" s="275"/>
      <c r="M263" s="138" t="s">
        <v>145</v>
      </c>
      <c r="N263" s="138" t="s">
        <v>146</v>
      </c>
      <c r="O263" s="138" t="s">
        <v>147</v>
      </c>
      <c r="P263" s="138" t="s">
        <v>148</v>
      </c>
      <c r="Q263" s="275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75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75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7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7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75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7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7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75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75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75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75"/>
    </row>
    <row r="264" spans="1:76" ht="18" x14ac:dyDescent="0.25">
      <c r="A264" s="287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</row>
    <row r="265" spans="1:76" ht="18" x14ac:dyDescent="0.25">
      <c r="A265" s="288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0</v>
      </c>
      <c r="BV265" s="135">
        <f>'Нарххо 2024'!BV265</f>
        <v>0</v>
      </c>
      <c r="BW265" s="135">
        <f>'Нарххо 2024'!BW265</f>
        <v>0</v>
      </c>
      <c r="BX265" s="169">
        <f>'Нарххо 2024'!BX265</f>
        <v>5</v>
      </c>
    </row>
    <row r="266" spans="1:76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0</v>
      </c>
      <c r="BV266" s="135">
        <f>'Нарххо 2024'!BV266</f>
        <v>0</v>
      </c>
      <c r="BW266" s="135">
        <f>'Нарххо 2024'!BW266</f>
        <v>0</v>
      </c>
      <c r="BX266" s="169">
        <f>'Нарххо 2024'!BX266</f>
        <v>5</v>
      </c>
    </row>
    <row r="267" spans="1:76" ht="18" x14ac:dyDescent="0.25">
      <c r="A267" s="287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</row>
    <row r="268" spans="1:76" ht="18" x14ac:dyDescent="0.25">
      <c r="A268" s="288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0</v>
      </c>
      <c r="BV268" s="135">
        <f>'Нарххо 2024'!BV268</f>
        <v>0</v>
      </c>
      <c r="BW268" s="135">
        <f>'Нарххо 2024'!BW268</f>
        <v>0</v>
      </c>
      <c r="BX268" s="169">
        <f>'Нарххо 2024'!BX268</f>
        <v>2</v>
      </c>
    </row>
    <row r="269" spans="1:76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0</v>
      </c>
      <c r="BV269" s="135">
        <f>'Нарххо 2024'!BV269</f>
        <v>0</v>
      </c>
      <c r="BW269" s="135">
        <f>'Нарххо 2024'!BW269</f>
        <v>0</v>
      </c>
      <c r="BX269" s="169">
        <f>'Нарххо 2024'!BX269</f>
        <v>2.9</v>
      </c>
    </row>
    <row r="270" spans="1:76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0</v>
      </c>
      <c r="BV270" s="135">
        <f>'Нарххо 2024'!BV270</f>
        <v>0</v>
      </c>
      <c r="BW270" s="135">
        <f>'Нарххо 2024'!BW270</f>
        <v>0</v>
      </c>
      <c r="BX270" s="169">
        <f>'Нарххо 2024'!BX270</f>
        <v>15</v>
      </c>
    </row>
    <row r="271" spans="1:76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0</v>
      </c>
      <c r="BV271" s="135">
        <f>'Нарххо 2024'!BV271</f>
        <v>0</v>
      </c>
      <c r="BW271" s="135">
        <f>'Нарххо 2024'!BW271</f>
        <v>0</v>
      </c>
      <c r="BX271" s="169">
        <f>'Нарххо 2024'!BX271</f>
        <v>13</v>
      </c>
    </row>
    <row r="272" spans="1:76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0</v>
      </c>
      <c r="BV272" s="135">
        <f>'Нарххо 2024'!BV272</f>
        <v>0</v>
      </c>
      <c r="BW272" s="135">
        <f>'Нарххо 2024'!BW272</f>
        <v>0</v>
      </c>
      <c r="BX272" s="169">
        <f>'Нарххо 2024'!BX272</f>
        <v>5</v>
      </c>
    </row>
    <row r="273" spans="1:76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0</v>
      </c>
      <c r="BV273" s="135">
        <f>'Нарххо 2024'!BV273</f>
        <v>0</v>
      </c>
      <c r="BW273" s="135">
        <f>'Нарххо 2024'!BW273</f>
        <v>0</v>
      </c>
      <c r="BX273" s="169">
        <f>'Нарххо 2024'!BX273</f>
        <v>16</v>
      </c>
    </row>
    <row r="274" spans="1:76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0</v>
      </c>
      <c r="BV274" s="135">
        <f>'Нарххо 2024'!BV274</f>
        <v>0</v>
      </c>
      <c r="BW274" s="135">
        <f>'Нарххо 2024'!BW274</f>
        <v>0</v>
      </c>
      <c r="BX274" s="169">
        <f>'Нарххо 2024'!BX274</f>
        <v>13</v>
      </c>
    </row>
    <row r="275" spans="1:76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0</v>
      </c>
      <c r="BV275" s="135">
        <f>'Нарххо 2024'!BV275</f>
        <v>0</v>
      </c>
      <c r="BW275" s="135">
        <f>'Нарххо 2024'!BW275</f>
        <v>0</v>
      </c>
      <c r="BX275" s="169">
        <f>'Нарххо 2024'!BX275</f>
        <v>17</v>
      </c>
    </row>
    <row r="276" spans="1:76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0</v>
      </c>
      <c r="BV276" s="135">
        <f>'Нарххо 2024'!BV276</f>
        <v>0</v>
      </c>
      <c r="BW276" s="135">
        <f>'Нарххо 2024'!BW276</f>
        <v>0</v>
      </c>
      <c r="BX276" s="169">
        <f>'Нарххо 2024'!BX276</f>
        <v>85</v>
      </c>
    </row>
    <row r="277" spans="1:76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0</v>
      </c>
      <c r="BV277" s="135">
        <f>'Нарххо 2024'!BV277</f>
        <v>0</v>
      </c>
      <c r="BW277" s="135">
        <f>'Нарххо 2024'!BW277</f>
        <v>0</v>
      </c>
      <c r="BX277" s="169">
        <f>'Нарххо 2024'!BX277</f>
        <v>95</v>
      </c>
    </row>
    <row r="278" spans="1:76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0</v>
      </c>
      <c r="BV278" s="135">
        <f>'Нарххо 2024'!BV278</f>
        <v>0</v>
      </c>
      <c r="BW278" s="135">
        <f>'Нарххо 2024'!BW278</f>
        <v>0</v>
      </c>
      <c r="BX278" s="169">
        <f>'Нарххо 2024'!BX278</f>
        <v>6</v>
      </c>
    </row>
    <row r="279" spans="1:76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0</v>
      </c>
      <c r="BV279" s="135">
        <f>'Нарххо 2024'!BV279</f>
        <v>0</v>
      </c>
      <c r="BW279" s="135">
        <f>'Нарххо 2024'!BW279</f>
        <v>0</v>
      </c>
      <c r="BX279" s="169">
        <f>'Нарххо 2024'!BX279</f>
        <v>11.5</v>
      </c>
    </row>
    <row r="280" spans="1:76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0</v>
      </c>
      <c r="BV280" s="135">
        <f>'Нарххо 2024'!BV280</f>
        <v>0</v>
      </c>
      <c r="BW280" s="135">
        <f>'Нарххо 2024'!BW280</f>
        <v>0</v>
      </c>
      <c r="BX280" s="169">
        <f>'Нарххо 2024'!BX280</f>
        <v>10</v>
      </c>
    </row>
    <row r="281" spans="1:76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0</v>
      </c>
      <c r="BV281" s="135">
        <f>'Нарххо 2024'!BV281</f>
        <v>0</v>
      </c>
      <c r="BW281" s="135">
        <f>'Нарххо 2024'!BW281</f>
        <v>0</v>
      </c>
      <c r="BX281" s="169">
        <f>'Нарххо 2024'!BX281</f>
        <v>45</v>
      </c>
    </row>
    <row r="282" spans="1:76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0</v>
      </c>
      <c r="BV282" s="135">
        <f>'Нарххо 2024'!BV282</f>
        <v>0</v>
      </c>
      <c r="BW282" s="135">
        <f>'Нарххо 2024'!BW282</f>
        <v>0</v>
      </c>
      <c r="BX282" s="169">
        <f>'Нарххо 2024'!BX282</f>
        <v>48</v>
      </c>
    </row>
    <row r="283" spans="1:76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0</v>
      </c>
      <c r="BV283" s="135">
        <f>'Нарххо 2024'!BV283</f>
        <v>0</v>
      </c>
      <c r="BW283" s="135">
        <f>'Нарххо 2024'!BW283</f>
        <v>0</v>
      </c>
      <c r="BX283" s="169">
        <f>'Нарххо 2024'!BX283</f>
        <v>4.8</v>
      </c>
    </row>
    <row r="284" spans="1:76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0</v>
      </c>
      <c r="BV284" s="135">
        <f>'Нарххо 2024'!BV284</f>
        <v>0</v>
      </c>
      <c r="BW284" s="135">
        <f>'Нарххо 2024'!BW284</f>
        <v>0</v>
      </c>
      <c r="BX284" s="169">
        <f>'Нарххо 2024'!BX284</f>
        <v>3.8</v>
      </c>
    </row>
    <row r="285" spans="1:76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0</v>
      </c>
      <c r="BV285" s="135">
        <f>'Нарххо 2024'!BV285</f>
        <v>0</v>
      </c>
      <c r="BW285" s="135">
        <f>'Нарххо 2024'!BW285</f>
        <v>0</v>
      </c>
      <c r="BX285" s="169">
        <f>'Нарххо 2024'!BX285</f>
        <v>3.8</v>
      </c>
    </row>
    <row r="286" spans="1:76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0</v>
      </c>
      <c r="BV286" s="135">
        <f>'Нарххо 2024'!BV286</f>
        <v>0</v>
      </c>
      <c r="BW286" s="135">
        <f>'Нарххо 2024'!BW286</f>
        <v>0</v>
      </c>
      <c r="BX286" s="169">
        <f>'Нарххо 2024'!BX286</f>
        <v>16</v>
      </c>
    </row>
    <row r="287" spans="1:76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0</v>
      </c>
      <c r="BV287" s="135">
        <f>'Нарххо 2024'!BV287</f>
        <v>0</v>
      </c>
      <c r="BW287" s="135">
        <f>'Нарххо 2024'!BW287</f>
        <v>0</v>
      </c>
      <c r="BX287" s="169">
        <f>'Нарххо 2024'!BX287</f>
        <v>18</v>
      </c>
    </row>
    <row r="288" spans="1:76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0</v>
      </c>
      <c r="BV288" s="135">
        <f>'Нарххо 2024'!BV288</f>
        <v>0</v>
      </c>
      <c r="BW288" s="135">
        <f>'Нарххо 2024'!BW288</f>
        <v>0</v>
      </c>
      <c r="BX288" s="169">
        <f>'Нарххо 2024'!BX288</f>
        <v>15</v>
      </c>
    </row>
    <row r="289" spans="1:76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0</v>
      </c>
      <c r="BV289" s="135">
        <f>'Нарххо 2024'!BV289</f>
        <v>0</v>
      </c>
      <c r="BW289" s="135">
        <f>'Нарххо 2024'!BW289</f>
        <v>0</v>
      </c>
      <c r="BX289" s="169">
        <f>'Нарххо 2024'!BX289</f>
        <v>3.5</v>
      </c>
    </row>
    <row r="290" spans="1:76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0</v>
      </c>
      <c r="BV290" s="135">
        <f>'Нарххо 2024'!BV290</f>
        <v>0</v>
      </c>
      <c r="BW290" s="135">
        <f>'Нарххо 2024'!BW290</f>
        <v>0</v>
      </c>
      <c r="BX290" s="169">
        <f>'Нарххо 2024'!BX290</f>
        <v>3.5</v>
      </c>
    </row>
    <row r="291" spans="1:76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0</v>
      </c>
      <c r="BV291" s="135">
        <f>'Нарххо 2024'!BV291</f>
        <v>0</v>
      </c>
      <c r="BW291" s="135">
        <f>'Нарххо 2024'!BW291</f>
        <v>0</v>
      </c>
      <c r="BX291" s="169">
        <f>'Нарххо 2024'!BX291</f>
        <v>30</v>
      </c>
    </row>
    <row r="292" spans="1:76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0</v>
      </c>
      <c r="BV292" s="135">
        <f>'Нарххо 2024'!BV292</f>
        <v>0</v>
      </c>
      <c r="BW292" s="135">
        <f>'Нарххо 2024'!BW292</f>
        <v>0</v>
      </c>
      <c r="BX292" s="169">
        <f>'Нарххо 2024'!BX292</f>
        <v>7</v>
      </c>
    </row>
    <row r="293" spans="1:76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0</v>
      </c>
      <c r="BV293" s="135">
        <f>'Нарххо 2024'!BV293</f>
        <v>0</v>
      </c>
      <c r="BW293" s="135">
        <f>'Нарххо 2024'!BW293</f>
        <v>0</v>
      </c>
      <c r="BX293" s="169">
        <f>'Нарххо 2024'!BX293</f>
        <v>10.5</v>
      </c>
    </row>
    <row r="294" spans="1:76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0</v>
      </c>
      <c r="BV294" s="135">
        <f>'Нарххо 2024'!BV294</f>
        <v>0</v>
      </c>
      <c r="BW294" s="135">
        <f>'Нарххо 2024'!BW294</f>
        <v>0</v>
      </c>
      <c r="BX294" s="169">
        <f>'Нарххо 2024'!BX294</f>
        <v>11</v>
      </c>
    </row>
    <row r="295" spans="1:76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</row>
    <row r="296" spans="1:76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0</v>
      </c>
      <c r="BV296" s="135">
        <f>'Нарххо 2024'!BV296</f>
        <v>0</v>
      </c>
      <c r="BW296" s="135">
        <f>'Нарххо 2024'!BW296</f>
        <v>0</v>
      </c>
      <c r="BX296" s="169">
        <f>'Нарххо 2024'!BX296</f>
        <v>10.85</v>
      </c>
    </row>
    <row r="297" spans="1:76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0</v>
      </c>
      <c r="BV297" s="135">
        <f>'Нарххо 2024'!BV297</f>
        <v>0</v>
      </c>
      <c r="BW297" s="135">
        <f>'Нарххо 2024'!BW297</f>
        <v>0</v>
      </c>
      <c r="BX297" s="169">
        <f>'Нарххо 2024'!BX297</f>
        <v>10.95</v>
      </c>
    </row>
    <row r="298" spans="1:7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</row>
    <row r="299" spans="1:7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</row>
    <row r="300" spans="1:7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</row>
    <row r="301" spans="1:76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</row>
    <row r="302" spans="1:76" ht="18" x14ac:dyDescent="0.25">
      <c r="A302" s="292" t="s">
        <v>255</v>
      </c>
      <c r="B302" s="292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359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</row>
    <row r="303" spans="1:76" x14ac:dyDescent="0.3">
      <c r="A303" s="361" t="s">
        <v>156</v>
      </c>
      <c r="B303" s="362"/>
      <c r="C303" s="360" t="s">
        <v>263</v>
      </c>
      <c r="D303" s="359"/>
      <c r="E303" s="359"/>
      <c r="F303" s="359"/>
      <c r="G303" s="359"/>
      <c r="H303" s="359"/>
      <c r="I303" s="359"/>
      <c r="J303" s="359"/>
      <c r="K303" s="359"/>
      <c r="L303" s="359"/>
      <c r="M303" s="359"/>
      <c r="N303" s="359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  <c r="AA303" s="363"/>
      <c r="AB303" s="363"/>
      <c r="AC303" s="363"/>
      <c r="AD303" s="363"/>
      <c r="AE303" s="363"/>
      <c r="AF303" s="363"/>
      <c r="AG303" s="363"/>
      <c r="AH303" s="363"/>
      <c r="AI303" s="363"/>
      <c r="AJ303" s="363"/>
      <c r="AK303" s="363"/>
      <c r="AL303" s="363"/>
      <c r="AM303" s="363"/>
      <c r="AN303" s="363"/>
      <c r="AO303" s="363"/>
      <c r="AP303" s="363"/>
      <c r="AQ303" s="363"/>
      <c r="AR303" s="363"/>
      <c r="AS303" s="363"/>
      <c r="AT303" s="363"/>
      <c r="AU303" s="363"/>
      <c r="AV303" s="363"/>
      <c r="AW303" s="363"/>
      <c r="AX303" s="363"/>
      <c r="AY303" s="363"/>
      <c r="AZ303" s="363"/>
      <c r="BA303" s="363"/>
      <c r="BB303" s="363"/>
      <c r="BC303" s="363"/>
      <c r="BD303" s="363"/>
      <c r="BE303" s="363"/>
      <c r="BF303" s="363"/>
      <c r="BG303" s="363"/>
      <c r="BH303" s="363"/>
      <c r="BI303" s="363"/>
      <c r="BJ303" s="363"/>
      <c r="BK303" s="363"/>
      <c r="BL303" s="363"/>
      <c r="BM303" s="363"/>
      <c r="BN303" s="363"/>
      <c r="BO303" s="363"/>
      <c r="BP303" s="363"/>
      <c r="BQ303" s="363"/>
      <c r="BR303" s="363"/>
      <c r="BS303" s="363"/>
      <c r="BT303" s="363"/>
      <c r="BU303" s="363"/>
      <c r="BV303" s="363"/>
      <c r="BW303" s="363"/>
      <c r="BX303" s="363"/>
    </row>
    <row r="304" spans="1:76" ht="18.75" customHeight="1" x14ac:dyDescent="0.3">
      <c r="A304" s="218"/>
      <c r="B304" s="198"/>
      <c r="C304" s="355" t="s">
        <v>139</v>
      </c>
      <c r="D304" s="356"/>
      <c r="E304" s="356"/>
      <c r="F304" s="357"/>
      <c r="G304" s="354" t="s">
        <v>256</v>
      </c>
      <c r="H304" s="352" t="s">
        <v>139</v>
      </c>
      <c r="I304" s="353"/>
      <c r="J304" s="353"/>
      <c r="K304" s="358"/>
      <c r="L304" s="354" t="s">
        <v>256</v>
      </c>
      <c r="M304" s="352" t="s">
        <v>139</v>
      </c>
      <c r="N304" s="353"/>
      <c r="O304" s="353"/>
      <c r="P304" s="358"/>
      <c r="Q304" s="354" t="s">
        <v>256</v>
      </c>
      <c r="R304" s="352" t="s">
        <v>139</v>
      </c>
      <c r="S304" s="353"/>
      <c r="T304" s="353"/>
      <c r="U304" s="353"/>
      <c r="V304" s="358"/>
      <c r="W304" s="354" t="s">
        <v>256</v>
      </c>
      <c r="X304" s="352" t="s">
        <v>139</v>
      </c>
      <c r="Y304" s="353"/>
      <c r="Z304" s="353"/>
      <c r="AA304" s="358"/>
      <c r="AB304" s="354" t="s">
        <v>256</v>
      </c>
      <c r="AC304" s="352" t="s">
        <v>139</v>
      </c>
      <c r="AD304" s="353"/>
      <c r="AE304" s="353"/>
      <c r="AF304" s="358"/>
      <c r="AG304" s="354" t="s">
        <v>256</v>
      </c>
      <c r="AH304" s="352" t="s">
        <v>139</v>
      </c>
      <c r="AI304" s="353"/>
      <c r="AJ304" s="353"/>
      <c r="AK304" s="353"/>
      <c r="AL304" s="358"/>
      <c r="AM304" s="354" t="s">
        <v>256</v>
      </c>
      <c r="AN304" s="352" t="s">
        <v>139</v>
      </c>
      <c r="AO304" s="353"/>
      <c r="AP304" s="353"/>
      <c r="AQ304" s="358"/>
      <c r="AR304" s="354" t="s">
        <v>256</v>
      </c>
      <c r="AS304" s="352" t="s">
        <v>139</v>
      </c>
      <c r="AT304" s="353"/>
      <c r="AU304" s="353"/>
      <c r="AV304" s="353"/>
      <c r="AW304" s="256"/>
      <c r="AX304" s="354" t="s">
        <v>256</v>
      </c>
      <c r="AY304" s="352" t="s">
        <v>139</v>
      </c>
      <c r="AZ304" s="353"/>
      <c r="BA304" s="353"/>
      <c r="BB304" s="358"/>
      <c r="BC304" s="354" t="s">
        <v>256</v>
      </c>
      <c r="BD304" s="352" t="s">
        <v>139</v>
      </c>
      <c r="BE304" s="353"/>
      <c r="BF304" s="353"/>
      <c r="BG304" s="358"/>
      <c r="BH304" s="354" t="s">
        <v>256</v>
      </c>
      <c r="BI304" s="352" t="s">
        <v>139</v>
      </c>
      <c r="BJ304" s="353"/>
      <c r="BK304" s="353"/>
      <c r="BL304" s="358"/>
      <c r="BM304" s="266"/>
      <c r="BN304" s="354" t="s">
        <v>256</v>
      </c>
      <c r="BO304" s="352" t="s">
        <v>316</v>
      </c>
      <c r="BP304" s="353"/>
      <c r="BQ304" s="353"/>
      <c r="BR304" s="353"/>
      <c r="BS304" s="354" t="s">
        <v>256</v>
      </c>
      <c r="BT304" s="352" t="s">
        <v>316</v>
      </c>
      <c r="BU304" s="353"/>
      <c r="BV304" s="353"/>
      <c r="BW304" s="353"/>
      <c r="BX304" s="354" t="s">
        <v>256</v>
      </c>
    </row>
    <row r="305" spans="1:76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75"/>
      <c r="H305" s="138" t="s">
        <v>141</v>
      </c>
      <c r="I305" s="138" t="s">
        <v>142</v>
      </c>
      <c r="J305" s="138" t="s">
        <v>143</v>
      </c>
      <c r="K305" s="138" t="s">
        <v>144</v>
      </c>
      <c r="L305" s="275"/>
      <c r="M305" s="138" t="s">
        <v>145</v>
      </c>
      <c r="N305" s="138" t="s">
        <v>146</v>
      </c>
      <c r="O305" s="138" t="s">
        <v>147</v>
      </c>
      <c r="P305" s="138" t="s">
        <v>148</v>
      </c>
      <c r="Q305" s="275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75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75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7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7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75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7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7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75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75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75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75"/>
    </row>
    <row r="306" spans="1:76" ht="18" x14ac:dyDescent="0.25">
      <c r="A306" s="287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</row>
    <row r="307" spans="1:76" ht="18" x14ac:dyDescent="0.25">
      <c r="A307" s="288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0</v>
      </c>
      <c r="BV307" s="135">
        <f>'Нарххо 2024'!BV307</f>
        <v>0</v>
      </c>
      <c r="BW307" s="135">
        <f>'Нарххо 2024'!BW307</f>
        <v>0</v>
      </c>
      <c r="BX307" s="169">
        <f>'Нарххо 2024'!BX307</f>
        <v>4.5</v>
      </c>
    </row>
    <row r="308" spans="1:76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0</v>
      </c>
      <c r="BV308" s="135">
        <f>'Нарххо 2024'!BV308</f>
        <v>0</v>
      </c>
      <c r="BW308" s="135">
        <f>'Нарххо 2024'!BW308</f>
        <v>0</v>
      </c>
      <c r="BX308" s="169">
        <f>'Нарххо 2024'!BX308</f>
        <v>5</v>
      </c>
    </row>
    <row r="309" spans="1:76" ht="18" x14ac:dyDescent="0.25">
      <c r="A309" s="287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</row>
    <row r="310" spans="1:76" ht="18" x14ac:dyDescent="0.25">
      <c r="A310" s="288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0</v>
      </c>
      <c r="BV310" s="135">
        <f>'Нарххо 2024'!BV310</f>
        <v>0</v>
      </c>
      <c r="BW310" s="135">
        <f>'Нарххо 2024'!BW310</f>
        <v>0</v>
      </c>
      <c r="BX310" s="169">
        <f>'Нарххо 2024'!BX310</f>
        <v>1.8</v>
      </c>
    </row>
    <row r="311" spans="1:76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0</v>
      </c>
      <c r="BV311" s="135">
        <f>'Нарххо 2024'!BV311</f>
        <v>0</v>
      </c>
      <c r="BW311" s="135">
        <f>'Нарххо 2024'!BW311</f>
        <v>0</v>
      </c>
      <c r="BX311" s="169">
        <f>'Нарххо 2024'!BX311</f>
        <v>2.5</v>
      </c>
    </row>
    <row r="312" spans="1:76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0</v>
      </c>
      <c r="BV312" s="135">
        <f>'Нарххо 2024'!BV312</f>
        <v>0</v>
      </c>
      <c r="BW312" s="135">
        <f>'Нарххо 2024'!BW312</f>
        <v>0</v>
      </c>
      <c r="BX312" s="169">
        <f>'Нарххо 2024'!BX312</f>
        <v>28</v>
      </c>
    </row>
    <row r="313" spans="1:76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0</v>
      </c>
      <c r="BV313" s="135">
        <f>'Нарххо 2024'!BV313</f>
        <v>0</v>
      </c>
      <c r="BW313" s="135">
        <f>'Нарххо 2024'!BW313</f>
        <v>0</v>
      </c>
      <c r="BX313" s="169">
        <f>'Нарххо 2024'!BX313</f>
        <v>20</v>
      </c>
    </row>
    <row r="314" spans="1:76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0</v>
      </c>
      <c r="BV314" s="135">
        <f>'Нарххо 2024'!BV314</f>
        <v>0</v>
      </c>
      <c r="BW314" s="135">
        <f>'Нарххо 2024'!BW314</f>
        <v>0</v>
      </c>
      <c r="BX314" s="169">
        <f>'Нарххо 2024'!BX314</f>
        <v>8</v>
      </c>
    </row>
    <row r="315" spans="1:76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0</v>
      </c>
      <c r="BV315" s="135">
        <f>'Нарххо 2024'!BV315</f>
        <v>0</v>
      </c>
      <c r="BW315" s="135">
        <f>'Нарххо 2024'!BW315</f>
        <v>0</v>
      </c>
      <c r="BX315" s="169">
        <f>'Нарххо 2024'!BX315</f>
        <v>17</v>
      </c>
    </row>
    <row r="316" spans="1:76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0</v>
      </c>
      <c r="BV316" s="135">
        <f>'Нарххо 2024'!BV316</f>
        <v>0</v>
      </c>
      <c r="BW316" s="135">
        <f>'Нарххо 2024'!BW316</f>
        <v>0</v>
      </c>
      <c r="BX316" s="169">
        <f>'Нарххо 2024'!BX316</f>
        <v>13.5</v>
      </c>
    </row>
    <row r="317" spans="1:76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0</v>
      </c>
      <c r="BV317" s="135">
        <f>'Нарххо 2024'!BV317</f>
        <v>0</v>
      </c>
      <c r="BW317" s="135">
        <f>'Нарххо 2024'!BW317</f>
        <v>0</v>
      </c>
      <c r="BX317" s="169">
        <f>'Нарххо 2024'!BX317</f>
        <v>14</v>
      </c>
    </row>
    <row r="318" spans="1:76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0</v>
      </c>
      <c r="BV318" s="135">
        <f>'Нарххо 2024'!BV318</f>
        <v>0</v>
      </c>
      <c r="BW318" s="135">
        <f>'Нарххо 2024'!BW318</f>
        <v>0</v>
      </c>
      <c r="BX318" s="169">
        <f>'Нарххо 2024'!BX318</f>
        <v>85</v>
      </c>
    </row>
    <row r="319" spans="1:76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0</v>
      </c>
      <c r="BV319" s="135">
        <f>'Нарххо 2024'!BV319</f>
        <v>0</v>
      </c>
      <c r="BW319" s="135">
        <f>'Нарххо 2024'!BW319</f>
        <v>0</v>
      </c>
      <c r="BX319" s="169">
        <f>'Нарххо 2024'!BX319</f>
        <v>100</v>
      </c>
    </row>
    <row r="320" spans="1:76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0</v>
      </c>
      <c r="BV320" s="135">
        <f>'Нарххо 2024'!BV320</f>
        <v>0</v>
      </c>
      <c r="BW320" s="135">
        <f>'Нарххо 2024'!BW320</f>
        <v>0</v>
      </c>
      <c r="BX320" s="169">
        <f>'Нарххо 2024'!BX320</f>
        <v>6</v>
      </c>
    </row>
    <row r="321" spans="1:76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0</v>
      </c>
      <c r="BV321" s="135">
        <f>'Нарххо 2024'!BV321</f>
        <v>0</v>
      </c>
      <c r="BW321" s="135">
        <f>'Нарххо 2024'!BW321</f>
        <v>0</v>
      </c>
      <c r="BX321" s="169">
        <f>'Нарххо 2024'!BX321</f>
        <v>10</v>
      </c>
    </row>
    <row r="322" spans="1:76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0</v>
      </c>
      <c r="BV322" s="135">
        <f>'Нарххо 2024'!BV322</f>
        <v>0</v>
      </c>
      <c r="BW322" s="135">
        <f>'Нарххо 2024'!BW322</f>
        <v>0</v>
      </c>
      <c r="BX322" s="169">
        <f>'Нарххо 2024'!BX322</f>
        <v>10</v>
      </c>
    </row>
    <row r="323" spans="1:76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0</v>
      </c>
      <c r="BV323" s="135">
        <f>'Нарххо 2024'!BV323</f>
        <v>0</v>
      </c>
      <c r="BW323" s="135">
        <f>'Нарххо 2024'!BW323</f>
        <v>0</v>
      </c>
      <c r="BX323" s="169">
        <f>'Нарххо 2024'!BX323</f>
        <v>40</v>
      </c>
    </row>
    <row r="324" spans="1:76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0</v>
      </c>
      <c r="BV324" s="135">
        <f>'Нарххо 2024'!BV324</f>
        <v>0</v>
      </c>
      <c r="BW324" s="135">
        <f>'Нарххо 2024'!BW324</f>
        <v>0</v>
      </c>
      <c r="BX324" s="169">
        <f>'Нарххо 2024'!BX324</f>
        <v>53</v>
      </c>
    </row>
    <row r="325" spans="1:76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0</v>
      </c>
      <c r="BV325" s="135">
        <f>'Нарххо 2024'!BV325</f>
        <v>0</v>
      </c>
      <c r="BW325" s="135">
        <f>'Нарххо 2024'!BW325</f>
        <v>0</v>
      </c>
      <c r="BX325" s="169">
        <f>'Нарххо 2024'!BX325</f>
        <v>4</v>
      </c>
    </row>
    <row r="326" spans="1:76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0</v>
      </c>
      <c r="BV326" s="135">
        <f>'Нарххо 2024'!BV326</f>
        <v>0</v>
      </c>
      <c r="BW326" s="135">
        <f>'Нарххо 2024'!BW326</f>
        <v>0</v>
      </c>
      <c r="BX326" s="169">
        <f>'Нарххо 2024'!BX326</f>
        <v>3.7</v>
      </c>
    </row>
    <row r="327" spans="1:76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0</v>
      </c>
      <c r="BV327" s="135">
        <f>'Нарххо 2024'!BV327</f>
        <v>0</v>
      </c>
      <c r="BW327" s="135">
        <f>'Нарххо 2024'!BW327</f>
        <v>0</v>
      </c>
      <c r="BX327" s="169">
        <f>'Нарххо 2024'!BX327</f>
        <v>3.3</v>
      </c>
    </row>
    <row r="328" spans="1:76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0</v>
      </c>
      <c r="BV328" s="135">
        <f>'Нарххо 2024'!BV328</f>
        <v>0</v>
      </c>
      <c r="BW328" s="135">
        <f>'Нарххо 2024'!BW328</f>
        <v>0</v>
      </c>
      <c r="BX328" s="169">
        <f>'Нарххо 2024'!BX328</f>
        <v>17</v>
      </c>
    </row>
    <row r="329" spans="1:76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0</v>
      </c>
      <c r="BV329" s="135">
        <f>'Нарххо 2024'!BV329</f>
        <v>0</v>
      </c>
      <c r="BW329" s="135">
        <f>'Нарххо 2024'!BW329</f>
        <v>0</v>
      </c>
      <c r="BX329" s="169">
        <f>'Нарххо 2024'!BX329</f>
        <v>20</v>
      </c>
    </row>
    <row r="330" spans="1:76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0</v>
      </c>
      <c r="BV330" s="135">
        <f>'Нарххо 2024'!BV330</f>
        <v>0</v>
      </c>
      <c r="BW330" s="135">
        <f>'Нарххо 2024'!BW330</f>
        <v>0</v>
      </c>
      <c r="BX330" s="169">
        <f>'Нарххо 2024'!BX330</f>
        <v>15</v>
      </c>
    </row>
    <row r="331" spans="1:76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0</v>
      </c>
      <c r="BV331" s="135">
        <f>'Нарххо 2024'!BV331</f>
        <v>0</v>
      </c>
      <c r="BW331" s="135">
        <f>'Нарххо 2024'!BW331</f>
        <v>0</v>
      </c>
      <c r="BX331" s="169">
        <f>'Нарххо 2024'!BX331</f>
        <v>3.7</v>
      </c>
    </row>
    <row r="332" spans="1:76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0</v>
      </c>
      <c r="BV332" s="135">
        <f>'Нарххо 2024'!BV332</f>
        <v>0</v>
      </c>
      <c r="BW332" s="135">
        <f>'Нарххо 2024'!BW332</f>
        <v>0</v>
      </c>
      <c r="BX332" s="169">
        <f>'Нарххо 2024'!BX332</f>
        <v>3</v>
      </c>
    </row>
    <row r="333" spans="1:76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0</v>
      </c>
      <c r="BV333" s="135">
        <f>'Нарххо 2024'!BV333</f>
        <v>0</v>
      </c>
      <c r="BW333" s="135">
        <f>'Нарххо 2024'!BW333</f>
        <v>0</v>
      </c>
      <c r="BX333" s="169">
        <f>'Нарххо 2024'!BX333</f>
        <v>32</v>
      </c>
    </row>
    <row r="334" spans="1:76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0</v>
      </c>
      <c r="BV334" s="135">
        <f>'Нарххо 2024'!BV334</f>
        <v>0</v>
      </c>
      <c r="BW334" s="135">
        <f>'Нарххо 2024'!BW334</f>
        <v>0</v>
      </c>
      <c r="BX334" s="169">
        <f>'Нарххо 2024'!BX334</f>
        <v>6.9</v>
      </c>
    </row>
    <row r="335" spans="1:76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0</v>
      </c>
      <c r="BV335" s="135">
        <f>'Нарххо 2024'!BV335</f>
        <v>0</v>
      </c>
      <c r="BW335" s="135">
        <f>'Нарххо 2024'!BW335</f>
        <v>0</v>
      </c>
      <c r="BX335" s="169">
        <f>'Нарххо 2024'!BX335</f>
        <v>10.5</v>
      </c>
    </row>
    <row r="336" spans="1:76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0</v>
      </c>
      <c r="BV336" s="135">
        <f>'Нарххо 2024'!BV336</f>
        <v>0</v>
      </c>
      <c r="BW336" s="135">
        <f>'Нарххо 2024'!BW336</f>
        <v>0</v>
      </c>
      <c r="BX336" s="169">
        <f>'Нарххо 2024'!BX336</f>
        <v>10</v>
      </c>
    </row>
    <row r="337" spans="1:76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</row>
    <row r="338" spans="1:76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0</v>
      </c>
      <c r="BV338" s="135">
        <f>'Нарххо 2024'!BV338</f>
        <v>0</v>
      </c>
      <c r="BW338" s="135">
        <f>'Нарххо 2024'!BW338</f>
        <v>0</v>
      </c>
      <c r="BX338" s="169">
        <f>'Нарххо 2024'!BX338</f>
        <v>10.85</v>
      </c>
    </row>
    <row r="339" spans="1:76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0</v>
      </c>
      <c r="BV339" s="135">
        <f>'Нарххо 2024'!BV339</f>
        <v>0</v>
      </c>
      <c r="BW339" s="135">
        <f>'Нарххо 2024'!BW339</f>
        <v>0</v>
      </c>
      <c r="BX339" s="169">
        <f>'Нарххо 2024'!BX339</f>
        <v>10.95</v>
      </c>
    </row>
    <row r="340" spans="1:7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</row>
    <row r="341" spans="1:7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</row>
    <row r="342" spans="1:7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</row>
    <row r="343" spans="1:76" ht="18" x14ac:dyDescent="0.25">
      <c r="A343" s="292" t="s">
        <v>255</v>
      </c>
      <c r="B343" s="292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359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</row>
    <row r="344" spans="1:76" x14ac:dyDescent="0.3">
      <c r="A344" s="361" t="s">
        <v>156</v>
      </c>
      <c r="B344" s="362"/>
      <c r="C344" s="360" t="s">
        <v>264</v>
      </c>
      <c r="D344" s="359"/>
      <c r="E344" s="359"/>
      <c r="F344" s="359"/>
      <c r="G344" s="359"/>
      <c r="H344" s="359"/>
      <c r="I344" s="359"/>
      <c r="J344" s="359"/>
      <c r="K344" s="359"/>
      <c r="L344" s="359"/>
      <c r="M344" s="359"/>
      <c r="N344" s="359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  <c r="AA344" s="363"/>
      <c r="AB344" s="363"/>
      <c r="AC344" s="363"/>
      <c r="AD344" s="363"/>
      <c r="AE344" s="363"/>
      <c r="AF344" s="363"/>
      <c r="AG344" s="363"/>
      <c r="AH344" s="363"/>
      <c r="AI344" s="363"/>
      <c r="AJ344" s="363"/>
      <c r="AK344" s="363"/>
      <c r="AL344" s="363"/>
      <c r="AM344" s="363"/>
      <c r="AN344" s="363"/>
      <c r="AO344" s="363"/>
      <c r="AP344" s="363"/>
      <c r="AQ344" s="363"/>
      <c r="AR344" s="363"/>
      <c r="AS344" s="363"/>
      <c r="AT344" s="363"/>
      <c r="AU344" s="363"/>
      <c r="AV344" s="363"/>
      <c r="AW344" s="363"/>
      <c r="AX344" s="363"/>
      <c r="AY344" s="363"/>
      <c r="AZ344" s="363"/>
      <c r="BA344" s="363"/>
      <c r="BB344" s="363"/>
      <c r="BC344" s="363"/>
      <c r="BD344" s="363"/>
      <c r="BE344" s="363"/>
      <c r="BF344" s="363"/>
      <c r="BG344" s="363"/>
      <c r="BH344" s="363"/>
      <c r="BI344" s="363"/>
      <c r="BJ344" s="363"/>
      <c r="BK344" s="363"/>
      <c r="BL344" s="363"/>
      <c r="BM344" s="363"/>
      <c r="BN344" s="363"/>
      <c r="BO344" s="363"/>
      <c r="BP344" s="363"/>
      <c r="BQ344" s="363"/>
      <c r="BR344" s="363"/>
      <c r="BS344" s="363"/>
      <c r="BT344" s="363"/>
      <c r="BU344" s="363"/>
      <c r="BV344" s="363"/>
      <c r="BW344" s="363"/>
      <c r="BX344" s="363"/>
    </row>
    <row r="345" spans="1:76" ht="18.75" customHeight="1" x14ac:dyDescent="0.3">
      <c r="A345" s="218"/>
      <c r="B345" s="198"/>
      <c r="C345" s="355" t="s">
        <v>139</v>
      </c>
      <c r="D345" s="356"/>
      <c r="E345" s="356"/>
      <c r="F345" s="357"/>
      <c r="G345" s="354" t="s">
        <v>256</v>
      </c>
      <c r="H345" s="352" t="s">
        <v>139</v>
      </c>
      <c r="I345" s="353"/>
      <c r="J345" s="353"/>
      <c r="K345" s="358"/>
      <c r="L345" s="354" t="s">
        <v>256</v>
      </c>
      <c r="M345" s="352" t="s">
        <v>139</v>
      </c>
      <c r="N345" s="353"/>
      <c r="O345" s="353"/>
      <c r="P345" s="358"/>
      <c r="Q345" s="354" t="s">
        <v>256</v>
      </c>
      <c r="R345" s="352" t="s">
        <v>139</v>
      </c>
      <c r="S345" s="353"/>
      <c r="T345" s="353"/>
      <c r="U345" s="353"/>
      <c r="V345" s="358"/>
      <c r="W345" s="354" t="s">
        <v>256</v>
      </c>
      <c r="X345" s="352" t="s">
        <v>139</v>
      </c>
      <c r="Y345" s="353"/>
      <c r="Z345" s="353"/>
      <c r="AA345" s="358"/>
      <c r="AB345" s="354" t="s">
        <v>256</v>
      </c>
      <c r="AC345" s="352" t="s">
        <v>139</v>
      </c>
      <c r="AD345" s="353"/>
      <c r="AE345" s="353"/>
      <c r="AF345" s="358"/>
      <c r="AG345" s="354" t="s">
        <v>256</v>
      </c>
      <c r="AH345" s="352" t="s">
        <v>139</v>
      </c>
      <c r="AI345" s="353"/>
      <c r="AJ345" s="353"/>
      <c r="AK345" s="353"/>
      <c r="AL345" s="358"/>
      <c r="AM345" s="354" t="s">
        <v>256</v>
      </c>
      <c r="AN345" s="352" t="s">
        <v>139</v>
      </c>
      <c r="AO345" s="353"/>
      <c r="AP345" s="353"/>
      <c r="AQ345" s="358"/>
      <c r="AR345" s="354" t="s">
        <v>256</v>
      </c>
      <c r="AS345" s="352" t="s">
        <v>139</v>
      </c>
      <c r="AT345" s="353"/>
      <c r="AU345" s="353"/>
      <c r="AV345" s="353"/>
      <c r="AW345" s="256"/>
      <c r="AX345" s="354" t="s">
        <v>256</v>
      </c>
      <c r="AY345" s="352" t="s">
        <v>139</v>
      </c>
      <c r="AZ345" s="353"/>
      <c r="BA345" s="353"/>
      <c r="BB345" s="358"/>
      <c r="BC345" s="354" t="s">
        <v>256</v>
      </c>
      <c r="BD345" s="352" t="s">
        <v>139</v>
      </c>
      <c r="BE345" s="353"/>
      <c r="BF345" s="353"/>
      <c r="BG345" s="358"/>
      <c r="BH345" s="354" t="s">
        <v>256</v>
      </c>
      <c r="BI345" s="352" t="s">
        <v>139</v>
      </c>
      <c r="BJ345" s="353"/>
      <c r="BK345" s="353"/>
      <c r="BL345" s="358"/>
      <c r="BM345" s="266"/>
      <c r="BN345" s="354" t="s">
        <v>256</v>
      </c>
      <c r="BO345" s="352" t="s">
        <v>316</v>
      </c>
      <c r="BP345" s="353"/>
      <c r="BQ345" s="353"/>
      <c r="BR345" s="353"/>
      <c r="BS345" s="354" t="s">
        <v>256</v>
      </c>
      <c r="BT345" s="352" t="s">
        <v>316</v>
      </c>
      <c r="BU345" s="353"/>
      <c r="BV345" s="353"/>
      <c r="BW345" s="353"/>
      <c r="BX345" s="354" t="s">
        <v>256</v>
      </c>
    </row>
    <row r="346" spans="1:76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75"/>
      <c r="H346" s="138" t="s">
        <v>141</v>
      </c>
      <c r="I346" s="138" t="s">
        <v>142</v>
      </c>
      <c r="J346" s="138" t="s">
        <v>143</v>
      </c>
      <c r="K346" s="138" t="s">
        <v>144</v>
      </c>
      <c r="L346" s="275"/>
      <c r="M346" s="138" t="s">
        <v>145</v>
      </c>
      <c r="N346" s="138" t="s">
        <v>146</v>
      </c>
      <c r="O346" s="138" t="s">
        <v>147</v>
      </c>
      <c r="P346" s="138" t="s">
        <v>148</v>
      </c>
      <c r="Q346" s="275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75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75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7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7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75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7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7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75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75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75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75"/>
    </row>
    <row r="347" spans="1:76" ht="18" x14ac:dyDescent="0.25">
      <c r="A347" s="287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</row>
    <row r="348" spans="1:76" ht="18" x14ac:dyDescent="0.25">
      <c r="A348" s="288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0</v>
      </c>
      <c r="BV348" s="135">
        <f>'Нарххо 2024'!BV348</f>
        <v>0</v>
      </c>
      <c r="BW348" s="135">
        <f>'Нарххо 2024'!BW348</f>
        <v>0</v>
      </c>
      <c r="BX348" s="169">
        <f>'Нарххо 2024'!BX348</f>
        <v>5.5</v>
      </c>
    </row>
    <row r="349" spans="1:76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0</v>
      </c>
      <c r="BV349" s="135">
        <f>'Нарххо 2024'!BV349</f>
        <v>0</v>
      </c>
      <c r="BW349" s="135">
        <f>'Нарххо 2024'!BW349</f>
        <v>0</v>
      </c>
      <c r="BX349" s="169">
        <f>'Нарххо 2024'!BX349</f>
        <v>5</v>
      </c>
    </row>
    <row r="350" spans="1:76" ht="18" x14ac:dyDescent="0.25">
      <c r="A350" s="287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</row>
    <row r="351" spans="1:76" ht="18" x14ac:dyDescent="0.25">
      <c r="A351" s="288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0</v>
      </c>
      <c r="BV351" s="135">
        <f>'Нарххо 2024'!BV351</f>
        <v>0</v>
      </c>
      <c r="BW351" s="135">
        <f>'Нарххо 2024'!BW351</f>
        <v>0</v>
      </c>
      <c r="BX351" s="169">
        <f>'Нарххо 2024'!BX351</f>
        <v>2.5</v>
      </c>
    </row>
    <row r="352" spans="1:76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0</v>
      </c>
      <c r="BV352" s="135">
        <f>'Нарххо 2024'!BV352</f>
        <v>0</v>
      </c>
      <c r="BW352" s="135">
        <f>'Нарххо 2024'!BW352</f>
        <v>0</v>
      </c>
      <c r="BX352" s="169">
        <f>'Нарххо 2024'!BX352</f>
        <v>3.3</v>
      </c>
    </row>
    <row r="353" spans="1:76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0</v>
      </c>
      <c r="BV353" s="135">
        <f>'Нарххо 2024'!BV353</f>
        <v>0</v>
      </c>
      <c r="BW353" s="135">
        <f>'Нарххо 2024'!BW353</f>
        <v>0</v>
      </c>
      <c r="BX353" s="169">
        <f>'Нарххо 2024'!BX353</f>
        <v>19</v>
      </c>
    </row>
    <row r="354" spans="1:76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0</v>
      </c>
      <c r="BV354" s="135">
        <f>'Нарххо 2024'!BV354</f>
        <v>0</v>
      </c>
      <c r="BW354" s="135">
        <f>'Нарххо 2024'!BW354</f>
        <v>0</v>
      </c>
      <c r="BX354" s="169">
        <f>'Нарххо 2024'!BX354</f>
        <v>16</v>
      </c>
    </row>
    <row r="355" spans="1:76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0</v>
      </c>
      <c r="BV355" s="135">
        <f>'Нарххо 2024'!BV355</f>
        <v>0</v>
      </c>
      <c r="BW355" s="135">
        <f>'Нарххо 2024'!BW355</f>
        <v>0</v>
      </c>
      <c r="BX355" s="169">
        <f>'Нарххо 2024'!BX355</f>
        <v>5</v>
      </c>
    </row>
    <row r="356" spans="1:76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0</v>
      </c>
      <c r="BV356" s="135">
        <f>'Нарххо 2024'!BV356</f>
        <v>0</v>
      </c>
      <c r="BW356" s="135">
        <f>'Нарххо 2024'!BW356</f>
        <v>0</v>
      </c>
      <c r="BX356" s="169">
        <f>'Нарххо 2024'!BX356</f>
        <v>19</v>
      </c>
    </row>
    <row r="357" spans="1:76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0</v>
      </c>
      <c r="BV357" s="135">
        <f>'Нарххо 2024'!BV357</f>
        <v>0</v>
      </c>
      <c r="BW357" s="135">
        <f>'Нарххо 2024'!BW357</f>
        <v>0</v>
      </c>
      <c r="BX357" s="169">
        <f>'Нарххо 2024'!BX357</f>
        <v>15</v>
      </c>
    </row>
    <row r="358" spans="1:76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0</v>
      </c>
      <c r="BV358" s="135">
        <f>'Нарххо 2024'!BV358</f>
        <v>0</v>
      </c>
      <c r="BW358" s="135">
        <f>'Нарххо 2024'!BW358</f>
        <v>0</v>
      </c>
      <c r="BX358" s="169">
        <f>'Нарххо 2024'!BX358</f>
        <v>16</v>
      </c>
    </row>
    <row r="359" spans="1:76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0</v>
      </c>
      <c r="BV359" s="135">
        <f>'Нарххо 2024'!BV359</f>
        <v>0</v>
      </c>
      <c r="BW359" s="135">
        <f>'Нарххо 2024'!BW359</f>
        <v>0</v>
      </c>
      <c r="BX359" s="169">
        <f>'Нарххо 2024'!BX359</f>
        <v>90</v>
      </c>
    </row>
    <row r="360" spans="1:76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0</v>
      </c>
      <c r="BV360" s="135">
        <f>'Нарххо 2024'!BV360</f>
        <v>0</v>
      </c>
      <c r="BW360" s="135">
        <f>'Нарххо 2024'!BW360</f>
        <v>0</v>
      </c>
      <c r="BX360" s="169">
        <f>'Нарххо 2024'!BX360</f>
        <v>90</v>
      </c>
    </row>
    <row r="361" spans="1:76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0</v>
      </c>
      <c r="BV361" s="135">
        <f>'Нарххо 2024'!BV361</f>
        <v>0</v>
      </c>
      <c r="BW361" s="135">
        <f>'Нарххо 2024'!BW361</f>
        <v>0</v>
      </c>
      <c r="BX361" s="169">
        <f>'Нарххо 2024'!BX361</f>
        <v>5</v>
      </c>
    </row>
    <row r="362" spans="1:76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0</v>
      </c>
      <c r="BV362" s="135">
        <f>'Нарххо 2024'!BV362</f>
        <v>0</v>
      </c>
      <c r="BW362" s="135">
        <f>'Нарххо 2024'!BW362</f>
        <v>0</v>
      </c>
      <c r="BX362" s="169">
        <f>'Нарххо 2024'!BX362</f>
        <v>11.5</v>
      </c>
    </row>
    <row r="363" spans="1:76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0</v>
      </c>
      <c r="BV363" s="135">
        <f>'Нарххо 2024'!BV363</f>
        <v>0</v>
      </c>
      <c r="BW363" s="135">
        <f>'Нарххо 2024'!BW363</f>
        <v>0</v>
      </c>
      <c r="BX363" s="169">
        <f>'Нарххо 2024'!BX363</f>
        <v>11</v>
      </c>
    </row>
    <row r="364" spans="1:76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0</v>
      </c>
      <c r="BV364" s="135">
        <f>'Нарххо 2024'!BV364</f>
        <v>0</v>
      </c>
      <c r="BW364" s="135">
        <f>'Нарххо 2024'!BW364</f>
        <v>0</v>
      </c>
      <c r="BX364" s="169">
        <f>'Нарххо 2024'!BX364</f>
        <v>42</v>
      </c>
    </row>
    <row r="365" spans="1:76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0</v>
      </c>
      <c r="BV365" s="135">
        <f>'Нарххо 2024'!BV365</f>
        <v>0</v>
      </c>
      <c r="BW365" s="135">
        <f>'Нарххо 2024'!BW365</f>
        <v>0</v>
      </c>
      <c r="BX365" s="169">
        <f>'Нарххо 2024'!BX365</f>
        <v>44</v>
      </c>
    </row>
    <row r="366" spans="1:76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0</v>
      </c>
      <c r="BV366" s="135">
        <f>'Нарххо 2024'!BV366</f>
        <v>0</v>
      </c>
      <c r="BW366" s="135">
        <f>'Нарххо 2024'!BW366</f>
        <v>0</v>
      </c>
      <c r="BX366" s="169">
        <f>'Нарххо 2024'!BX366</f>
        <v>4.7</v>
      </c>
    </row>
    <row r="367" spans="1:76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0</v>
      </c>
      <c r="BV367" s="135">
        <f>'Нарххо 2024'!BV367</f>
        <v>0</v>
      </c>
      <c r="BW367" s="135">
        <f>'Нарххо 2024'!BW367</f>
        <v>0</v>
      </c>
      <c r="BX367" s="169">
        <f>'Нарххо 2024'!BX367</f>
        <v>4</v>
      </c>
    </row>
    <row r="368" spans="1:76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0</v>
      </c>
      <c r="BV368" s="135">
        <f>'Нарххо 2024'!BV368</f>
        <v>0</v>
      </c>
      <c r="BW368" s="135">
        <f>'Нарххо 2024'!BW368</f>
        <v>0</v>
      </c>
      <c r="BX368" s="169">
        <f>'Нарххо 2024'!BX368</f>
        <v>3.3</v>
      </c>
    </row>
    <row r="369" spans="1:76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0</v>
      </c>
      <c r="BV369" s="135">
        <f>'Нарххо 2024'!BV369</f>
        <v>0</v>
      </c>
      <c r="BW369" s="135">
        <f>'Нарххо 2024'!BW369</f>
        <v>0</v>
      </c>
      <c r="BX369" s="169">
        <f>'Нарххо 2024'!BX369</f>
        <v>15</v>
      </c>
    </row>
    <row r="370" spans="1:76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0</v>
      </c>
      <c r="BV370" s="135">
        <f>'Нарххо 2024'!BV370</f>
        <v>0</v>
      </c>
      <c r="BW370" s="135">
        <f>'Нарххо 2024'!BW370</f>
        <v>0</v>
      </c>
      <c r="BX370" s="169">
        <f>'Нарххо 2024'!BX370</f>
        <v>18</v>
      </c>
    </row>
    <row r="371" spans="1:76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0</v>
      </c>
      <c r="BV371" s="135">
        <f>'Нарххо 2024'!BV371</f>
        <v>0</v>
      </c>
      <c r="BW371" s="135">
        <f>'Нарххо 2024'!BW371</f>
        <v>0</v>
      </c>
      <c r="BX371" s="169">
        <f>'Нарххо 2024'!BX371</f>
        <v>16</v>
      </c>
    </row>
    <row r="372" spans="1:76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0</v>
      </c>
      <c r="BV372" s="135">
        <f>'Нарххо 2024'!BV372</f>
        <v>0</v>
      </c>
      <c r="BW372" s="135">
        <f>'Нарххо 2024'!BW372</f>
        <v>0</v>
      </c>
      <c r="BX372" s="169">
        <f>'Нарххо 2024'!BX372</f>
        <v>3.5</v>
      </c>
    </row>
    <row r="373" spans="1:76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0</v>
      </c>
      <c r="BV373" s="135">
        <f>'Нарххо 2024'!BV373</f>
        <v>0</v>
      </c>
      <c r="BW373" s="135">
        <f>'Нарххо 2024'!BW373</f>
        <v>0</v>
      </c>
      <c r="BX373" s="169">
        <f>'Нарххо 2024'!BX373</f>
        <v>3</v>
      </c>
    </row>
    <row r="374" spans="1:76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0</v>
      </c>
      <c r="BV374" s="135">
        <f>'Нарххо 2024'!BV374</f>
        <v>0</v>
      </c>
      <c r="BW374" s="135">
        <f>'Нарххо 2024'!BW374</f>
        <v>0</v>
      </c>
      <c r="BX374" s="169">
        <f>'Нарххо 2024'!BX374</f>
        <v>28</v>
      </c>
    </row>
    <row r="375" spans="1:76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0</v>
      </c>
      <c r="BV375" s="135">
        <f>'Нарххо 2024'!BV375</f>
        <v>0</v>
      </c>
      <c r="BW375" s="135">
        <f>'Нарххо 2024'!BW375</f>
        <v>0</v>
      </c>
      <c r="BX375" s="169">
        <f>'Нарххо 2024'!BX375</f>
        <v>7</v>
      </c>
    </row>
    <row r="376" spans="1:76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0</v>
      </c>
      <c r="BV376" s="135">
        <f>'Нарххо 2024'!BV376</f>
        <v>0</v>
      </c>
      <c r="BW376" s="135">
        <f>'Нарххо 2024'!BW376</f>
        <v>0</v>
      </c>
      <c r="BX376" s="169">
        <f>'Нарххо 2024'!BX376</f>
        <v>10.8</v>
      </c>
    </row>
    <row r="377" spans="1:76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0</v>
      </c>
      <c r="BV377" s="135">
        <f>'Нарххо 2024'!BV377</f>
        <v>0</v>
      </c>
      <c r="BW377" s="135">
        <f>'Нарххо 2024'!BW377</f>
        <v>0</v>
      </c>
      <c r="BX377" s="169">
        <f>'Нарххо 2024'!BX377</f>
        <v>11.6</v>
      </c>
    </row>
    <row r="378" spans="1:76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</row>
    <row r="379" spans="1:76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0</v>
      </c>
      <c r="BV379" s="135">
        <f>'Нарххо 2024'!BV379</f>
        <v>0</v>
      </c>
      <c r="BW379" s="135">
        <f>'Нарххо 2024'!BW379</f>
        <v>0</v>
      </c>
      <c r="BX379" s="169">
        <f>'Нарххо 2024'!BX379</f>
        <v>10.85</v>
      </c>
    </row>
    <row r="380" spans="1:76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0</v>
      </c>
      <c r="BV380" s="135">
        <f>'Нарххо 2024'!BV380</f>
        <v>0</v>
      </c>
      <c r="BW380" s="135">
        <f>'Нарххо 2024'!BW380</f>
        <v>0</v>
      </c>
      <c r="BX380" s="169">
        <f>'Нарххо 2024'!BX380</f>
        <v>10.95</v>
      </c>
    </row>
    <row r="381" spans="1:7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</row>
    <row r="382" spans="1:7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</row>
    <row r="383" spans="1:7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</row>
    <row r="384" spans="1:76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</row>
    <row r="385" spans="1:76" ht="18" x14ac:dyDescent="0.25">
      <c r="A385" s="292" t="s">
        <v>255</v>
      </c>
      <c r="B385" s="292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  <c r="N385" s="359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</row>
    <row r="386" spans="1:76" x14ac:dyDescent="0.3">
      <c r="A386" s="361" t="s">
        <v>156</v>
      </c>
      <c r="B386" s="362"/>
      <c r="C386" s="360" t="s">
        <v>265</v>
      </c>
      <c r="D386" s="359"/>
      <c r="E386" s="359"/>
      <c r="F386" s="359"/>
      <c r="G386" s="359"/>
      <c r="H386" s="359"/>
      <c r="I386" s="359"/>
      <c r="J386" s="359"/>
      <c r="K386" s="359"/>
      <c r="L386" s="359"/>
      <c r="M386" s="359"/>
      <c r="N386" s="359"/>
      <c r="O386" s="363"/>
      <c r="P386" s="363"/>
      <c r="Q386" s="363"/>
      <c r="R386" s="363"/>
      <c r="S386" s="363"/>
      <c r="T386" s="363"/>
      <c r="U386" s="363"/>
      <c r="V386" s="363"/>
      <c r="W386" s="363"/>
      <c r="X386" s="363"/>
      <c r="Y386" s="363"/>
      <c r="Z386" s="363"/>
      <c r="AA386" s="363"/>
      <c r="AB386" s="363"/>
      <c r="AC386" s="363"/>
      <c r="AD386" s="363"/>
      <c r="AE386" s="363"/>
      <c r="AF386" s="363"/>
      <c r="AG386" s="363"/>
      <c r="AH386" s="363"/>
      <c r="AI386" s="363"/>
      <c r="AJ386" s="363"/>
      <c r="AK386" s="363"/>
      <c r="AL386" s="363"/>
      <c r="AM386" s="363"/>
      <c r="AN386" s="363"/>
      <c r="AO386" s="363"/>
      <c r="AP386" s="363"/>
      <c r="AQ386" s="363"/>
      <c r="AR386" s="363"/>
      <c r="AS386" s="363"/>
      <c r="AT386" s="363"/>
      <c r="AU386" s="363"/>
      <c r="AV386" s="363"/>
      <c r="AW386" s="363"/>
      <c r="AX386" s="363"/>
      <c r="AY386" s="363"/>
      <c r="AZ386" s="363"/>
      <c r="BA386" s="363"/>
      <c r="BB386" s="363"/>
      <c r="BC386" s="363"/>
      <c r="BD386" s="363"/>
      <c r="BE386" s="363"/>
      <c r="BF386" s="363"/>
      <c r="BG386" s="363"/>
      <c r="BH386" s="363"/>
      <c r="BI386" s="363"/>
      <c r="BJ386" s="363"/>
      <c r="BK386" s="363"/>
      <c r="BL386" s="363"/>
      <c r="BM386" s="363"/>
      <c r="BN386" s="363"/>
      <c r="BO386" s="363"/>
      <c r="BP386" s="363"/>
      <c r="BQ386" s="363"/>
      <c r="BR386" s="363"/>
      <c r="BS386" s="363"/>
      <c r="BT386" s="363"/>
      <c r="BU386" s="363"/>
      <c r="BV386" s="363"/>
      <c r="BW386" s="363"/>
      <c r="BX386" s="363"/>
    </row>
    <row r="387" spans="1:76" ht="18.75" customHeight="1" x14ac:dyDescent="0.3">
      <c r="A387" s="218"/>
      <c r="B387" s="198"/>
      <c r="C387" s="355" t="s">
        <v>139</v>
      </c>
      <c r="D387" s="356"/>
      <c r="E387" s="356"/>
      <c r="F387" s="357"/>
      <c r="G387" s="354" t="s">
        <v>256</v>
      </c>
      <c r="H387" s="352" t="s">
        <v>139</v>
      </c>
      <c r="I387" s="353"/>
      <c r="J387" s="353"/>
      <c r="K387" s="358"/>
      <c r="L387" s="354" t="s">
        <v>256</v>
      </c>
      <c r="M387" s="352" t="s">
        <v>139</v>
      </c>
      <c r="N387" s="353"/>
      <c r="O387" s="353"/>
      <c r="P387" s="358"/>
      <c r="Q387" s="354" t="s">
        <v>256</v>
      </c>
      <c r="R387" s="352" t="s">
        <v>139</v>
      </c>
      <c r="S387" s="353"/>
      <c r="T387" s="353"/>
      <c r="U387" s="353"/>
      <c r="V387" s="358"/>
      <c r="W387" s="354" t="s">
        <v>256</v>
      </c>
      <c r="X387" s="352" t="s">
        <v>139</v>
      </c>
      <c r="Y387" s="353"/>
      <c r="Z387" s="353"/>
      <c r="AA387" s="358"/>
      <c r="AB387" s="354" t="s">
        <v>256</v>
      </c>
      <c r="AC387" s="352" t="s">
        <v>139</v>
      </c>
      <c r="AD387" s="353"/>
      <c r="AE387" s="353"/>
      <c r="AF387" s="358"/>
      <c r="AG387" s="354" t="s">
        <v>256</v>
      </c>
      <c r="AH387" s="352" t="s">
        <v>139</v>
      </c>
      <c r="AI387" s="353"/>
      <c r="AJ387" s="353"/>
      <c r="AK387" s="353"/>
      <c r="AL387" s="358"/>
      <c r="AM387" s="354" t="s">
        <v>256</v>
      </c>
      <c r="AN387" s="352" t="s">
        <v>139</v>
      </c>
      <c r="AO387" s="353"/>
      <c r="AP387" s="353"/>
      <c r="AQ387" s="358"/>
      <c r="AR387" s="354" t="s">
        <v>256</v>
      </c>
      <c r="AS387" s="352" t="s">
        <v>139</v>
      </c>
      <c r="AT387" s="353"/>
      <c r="AU387" s="353"/>
      <c r="AV387" s="353"/>
      <c r="AW387" s="256"/>
      <c r="AX387" s="354" t="s">
        <v>256</v>
      </c>
      <c r="AY387" s="352" t="s">
        <v>139</v>
      </c>
      <c r="AZ387" s="353"/>
      <c r="BA387" s="353"/>
      <c r="BB387" s="358"/>
      <c r="BC387" s="354" t="s">
        <v>256</v>
      </c>
      <c r="BD387" s="352" t="s">
        <v>139</v>
      </c>
      <c r="BE387" s="353"/>
      <c r="BF387" s="353"/>
      <c r="BG387" s="358"/>
      <c r="BH387" s="354" t="s">
        <v>256</v>
      </c>
      <c r="BI387" s="352" t="s">
        <v>139</v>
      </c>
      <c r="BJ387" s="353"/>
      <c r="BK387" s="353"/>
      <c r="BL387" s="358"/>
      <c r="BM387" s="266"/>
      <c r="BN387" s="354" t="s">
        <v>256</v>
      </c>
      <c r="BO387" s="352" t="s">
        <v>316</v>
      </c>
      <c r="BP387" s="353"/>
      <c r="BQ387" s="353"/>
      <c r="BR387" s="353"/>
      <c r="BS387" s="354" t="s">
        <v>256</v>
      </c>
      <c r="BT387" s="352" t="s">
        <v>316</v>
      </c>
      <c r="BU387" s="353"/>
      <c r="BV387" s="353"/>
      <c r="BW387" s="353"/>
      <c r="BX387" s="354" t="s">
        <v>256</v>
      </c>
    </row>
    <row r="388" spans="1:76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75"/>
      <c r="H388" s="138" t="s">
        <v>141</v>
      </c>
      <c r="I388" s="138" t="s">
        <v>142</v>
      </c>
      <c r="J388" s="138" t="s">
        <v>143</v>
      </c>
      <c r="K388" s="138" t="s">
        <v>144</v>
      </c>
      <c r="L388" s="275"/>
      <c r="M388" s="138" t="s">
        <v>145</v>
      </c>
      <c r="N388" s="138" t="s">
        <v>146</v>
      </c>
      <c r="O388" s="138" t="s">
        <v>147</v>
      </c>
      <c r="P388" s="138" t="s">
        <v>148</v>
      </c>
      <c r="Q388" s="275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75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75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7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7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75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7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7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75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75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75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75"/>
    </row>
    <row r="389" spans="1:76" ht="18" x14ac:dyDescent="0.25">
      <c r="A389" s="287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</row>
    <row r="390" spans="1:76" ht="18" x14ac:dyDescent="0.25">
      <c r="A390" s="288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0</v>
      </c>
      <c r="BV390" s="135">
        <f>'Нарххо 2024'!BV390</f>
        <v>0</v>
      </c>
      <c r="BW390" s="135">
        <f>'Нарххо 2024'!BW390</f>
        <v>0</v>
      </c>
      <c r="BX390" s="169">
        <f>'Нарххо 2024'!BX390</f>
        <v>5</v>
      </c>
    </row>
    <row r="391" spans="1:76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0</v>
      </c>
      <c r="BV391" s="135">
        <f>'Нарххо 2024'!BV391</f>
        <v>0</v>
      </c>
      <c r="BW391" s="135">
        <f>'Нарххо 2024'!BW391</f>
        <v>0</v>
      </c>
      <c r="BX391" s="169">
        <f>'Нарххо 2024'!BX391</f>
        <v>5</v>
      </c>
    </row>
    <row r="392" spans="1:76" ht="18" x14ac:dyDescent="0.25">
      <c r="A392" s="287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</row>
    <row r="393" spans="1:76" ht="18" x14ac:dyDescent="0.25">
      <c r="A393" s="288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0</v>
      </c>
      <c r="BV393" s="135">
        <f>'Нарххо 2024'!BV393</f>
        <v>0</v>
      </c>
      <c r="BW393" s="135">
        <f>'Нарххо 2024'!BW393</f>
        <v>0</v>
      </c>
      <c r="BX393" s="169">
        <f>'Нарххо 2024'!BX393</f>
        <v>2</v>
      </c>
    </row>
    <row r="394" spans="1:76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0</v>
      </c>
      <c r="BV394" s="135">
        <f>'Нарххо 2024'!BV394</f>
        <v>0</v>
      </c>
      <c r="BW394" s="135">
        <f>'Нарххо 2024'!BW394</f>
        <v>0</v>
      </c>
      <c r="BX394" s="169">
        <f>'Нарххо 2024'!BX394</f>
        <v>3</v>
      </c>
    </row>
    <row r="395" spans="1:76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0</v>
      </c>
      <c r="BV395" s="135">
        <f>'Нарххо 2024'!BV395</f>
        <v>0</v>
      </c>
      <c r="BW395" s="135">
        <f>'Нарххо 2024'!BW395</f>
        <v>0</v>
      </c>
      <c r="BX395" s="169">
        <f>'Нарххо 2024'!BX395</f>
        <v>18</v>
      </c>
    </row>
    <row r="396" spans="1:76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0</v>
      </c>
      <c r="BV396" s="135">
        <f>'Нарххо 2024'!BV396</f>
        <v>0</v>
      </c>
      <c r="BW396" s="135">
        <f>'Нарххо 2024'!BW396</f>
        <v>0</v>
      </c>
      <c r="BX396" s="169">
        <f>'Нарххо 2024'!BX396</f>
        <v>16</v>
      </c>
    </row>
    <row r="397" spans="1:76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0</v>
      </c>
      <c r="BV397" s="135">
        <f>'Нарххо 2024'!BV397</f>
        <v>0</v>
      </c>
      <c r="BW397" s="135">
        <f>'Нарххо 2024'!BW397</f>
        <v>0</v>
      </c>
      <c r="BX397" s="169">
        <f>'Нарххо 2024'!BX397</f>
        <v>6</v>
      </c>
    </row>
    <row r="398" spans="1:76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0</v>
      </c>
      <c r="BV398" s="135">
        <f>'Нарххо 2024'!BV398</f>
        <v>0</v>
      </c>
      <c r="BW398" s="135">
        <f>'Нарххо 2024'!BW398</f>
        <v>0</v>
      </c>
      <c r="BX398" s="169">
        <f>'Нарххо 2024'!BX398</f>
        <v>15</v>
      </c>
    </row>
    <row r="399" spans="1:76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0</v>
      </c>
      <c r="BV399" s="135">
        <f>'Нарххо 2024'!BV399</f>
        <v>0</v>
      </c>
      <c r="BW399" s="135">
        <f>'Нарххо 2024'!BW399</f>
        <v>0</v>
      </c>
      <c r="BX399" s="169">
        <f>'Нарххо 2024'!BX399</f>
        <v>13</v>
      </c>
    </row>
    <row r="400" spans="1:76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0</v>
      </c>
      <c r="BV400" s="135">
        <f>'Нарххо 2024'!BV400</f>
        <v>0</v>
      </c>
      <c r="BW400" s="135">
        <f>'Нарххо 2024'!BW400</f>
        <v>0</v>
      </c>
      <c r="BX400" s="169">
        <f>'Нарххо 2024'!BX400</f>
        <v>15</v>
      </c>
    </row>
    <row r="401" spans="1:76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0</v>
      </c>
      <c r="BV401" s="135">
        <f>'Нарххо 2024'!BV401</f>
        <v>0</v>
      </c>
      <c r="BW401" s="135">
        <f>'Нарххо 2024'!BW401</f>
        <v>0</v>
      </c>
      <c r="BX401" s="169">
        <f>'Нарххо 2024'!BX401</f>
        <v>85</v>
      </c>
    </row>
    <row r="402" spans="1:76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0</v>
      </c>
      <c r="BV402" s="135">
        <f>'Нарххо 2024'!BV402</f>
        <v>0</v>
      </c>
      <c r="BW402" s="135">
        <f>'Нарххо 2024'!BW402</f>
        <v>0</v>
      </c>
      <c r="BX402" s="169">
        <f>'Нарххо 2024'!BX402</f>
        <v>85</v>
      </c>
    </row>
    <row r="403" spans="1:76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0</v>
      </c>
      <c r="BV403" s="135">
        <f>'Нарххо 2024'!BV403</f>
        <v>0</v>
      </c>
      <c r="BW403" s="135">
        <f>'Нарххо 2024'!BW403</f>
        <v>0</v>
      </c>
      <c r="BX403" s="169">
        <f>'Нарххо 2024'!BX403</f>
        <v>5.5</v>
      </c>
    </row>
    <row r="404" spans="1:76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0</v>
      </c>
      <c r="BV404" s="135">
        <f>'Нарххо 2024'!BV404</f>
        <v>0</v>
      </c>
      <c r="BW404" s="135">
        <f>'Нарххо 2024'!BW404</f>
        <v>0</v>
      </c>
      <c r="BX404" s="169">
        <f>'Нарххо 2024'!BX404</f>
        <v>11</v>
      </c>
    </row>
    <row r="405" spans="1:76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0</v>
      </c>
      <c r="BV405" s="135">
        <f>'Нарххо 2024'!BV405</f>
        <v>0</v>
      </c>
      <c r="BW405" s="135">
        <f>'Нарххо 2024'!BW405</f>
        <v>0</v>
      </c>
      <c r="BX405" s="169">
        <f>'Нарххо 2024'!BX405</f>
        <v>11.5</v>
      </c>
    </row>
    <row r="406" spans="1:76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0</v>
      </c>
      <c r="BV406" s="135">
        <f>'Нарххо 2024'!BV406</f>
        <v>0</v>
      </c>
      <c r="BW406" s="135">
        <f>'Нарххо 2024'!BW406</f>
        <v>0</v>
      </c>
      <c r="BX406" s="169">
        <f>'Нарххо 2024'!BX406</f>
        <v>42</v>
      </c>
    </row>
    <row r="407" spans="1:76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0</v>
      </c>
      <c r="BV407" s="135">
        <f>'Нарххо 2024'!BV407</f>
        <v>0</v>
      </c>
      <c r="BW407" s="135">
        <f>'Нарххо 2024'!BW407</f>
        <v>0</v>
      </c>
      <c r="BX407" s="169">
        <f>'Нарххо 2024'!BX407</f>
        <v>45</v>
      </c>
    </row>
    <row r="408" spans="1:76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0</v>
      </c>
      <c r="BV408" s="135">
        <f>'Нарххо 2024'!BV408</f>
        <v>0</v>
      </c>
      <c r="BW408" s="135">
        <f>'Нарххо 2024'!BW408</f>
        <v>0</v>
      </c>
      <c r="BX408" s="169">
        <f>'Нарххо 2024'!BX408</f>
        <v>4.9000000000000004</v>
      </c>
    </row>
    <row r="409" spans="1:76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0</v>
      </c>
      <c r="BV409" s="135">
        <f>'Нарххо 2024'!BV409</f>
        <v>0</v>
      </c>
      <c r="BW409" s="135">
        <f>'Нарххо 2024'!BW409</f>
        <v>0</v>
      </c>
      <c r="BX409" s="169">
        <f>'Нарххо 2024'!BX409</f>
        <v>4.4000000000000004</v>
      </c>
    </row>
    <row r="410" spans="1:76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0</v>
      </c>
      <c r="BV410" s="135">
        <f>'Нарххо 2024'!BV410</f>
        <v>0</v>
      </c>
      <c r="BW410" s="135">
        <f>'Нарххо 2024'!BW410</f>
        <v>0</v>
      </c>
      <c r="BX410" s="169">
        <f>'Нарххо 2024'!BX410</f>
        <v>3.5</v>
      </c>
    </row>
    <row r="411" spans="1:76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0</v>
      </c>
      <c r="BV411" s="135">
        <f>'Нарххо 2024'!BV411</f>
        <v>0</v>
      </c>
      <c r="BW411" s="135">
        <f>'Нарххо 2024'!BW411</f>
        <v>0</v>
      </c>
      <c r="BX411" s="169">
        <f>'Нарххо 2024'!BX411</f>
        <v>17</v>
      </c>
    </row>
    <row r="412" spans="1:76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0</v>
      </c>
      <c r="BV412" s="135">
        <f>'Нарххо 2024'!BV412</f>
        <v>0</v>
      </c>
      <c r="BW412" s="135">
        <f>'Нарххо 2024'!BW412</f>
        <v>0</v>
      </c>
      <c r="BX412" s="169">
        <f>'Нарххо 2024'!BX412</f>
        <v>18</v>
      </c>
    </row>
    <row r="413" spans="1:76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0</v>
      </c>
      <c r="BV413" s="135">
        <f>'Нарххо 2024'!BV413</f>
        <v>0</v>
      </c>
      <c r="BW413" s="135">
        <f>'Нарххо 2024'!BW413</f>
        <v>0</v>
      </c>
      <c r="BX413" s="169">
        <f>'Нарххо 2024'!BX413</f>
        <v>15</v>
      </c>
    </row>
    <row r="414" spans="1:76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0</v>
      </c>
      <c r="BV414" s="135">
        <f>'Нарххо 2024'!BV414</f>
        <v>0</v>
      </c>
      <c r="BW414" s="135">
        <f>'Нарххо 2024'!BW414</f>
        <v>0</v>
      </c>
      <c r="BX414" s="169">
        <f>'Нарххо 2024'!BX414</f>
        <v>4</v>
      </c>
    </row>
    <row r="415" spans="1:76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0</v>
      </c>
      <c r="BV415" s="135">
        <f>'Нарххо 2024'!BV415</f>
        <v>0</v>
      </c>
      <c r="BW415" s="135">
        <f>'Нарххо 2024'!BW415</f>
        <v>0</v>
      </c>
      <c r="BX415" s="169">
        <f>'Нарххо 2024'!BX415</f>
        <v>3.5</v>
      </c>
    </row>
    <row r="416" spans="1:76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0</v>
      </c>
      <c r="BV416" s="135">
        <f>'Нарххо 2024'!BV416</f>
        <v>0</v>
      </c>
      <c r="BW416" s="135">
        <f>'Нарххо 2024'!BW416</f>
        <v>0</v>
      </c>
      <c r="BX416" s="169">
        <f>'Нарххо 2024'!BX416</f>
        <v>30</v>
      </c>
    </row>
    <row r="417" spans="1:76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0</v>
      </c>
      <c r="BV417" s="135">
        <f>'Нарххо 2024'!BV417</f>
        <v>0</v>
      </c>
      <c r="BW417" s="135">
        <f>'Нарххо 2024'!BW417</f>
        <v>0</v>
      </c>
      <c r="BX417" s="169">
        <f>'Нарххо 2024'!BX417</f>
        <v>6.9</v>
      </c>
    </row>
    <row r="418" spans="1:76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0</v>
      </c>
      <c r="BV418" s="135">
        <f>'Нарххо 2024'!BV418</f>
        <v>0</v>
      </c>
      <c r="BW418" s="135">
        <f>'Нарххо 2024'!BW418</f>
        <v>0</v>
      </c>
      <c r="BX418" s="169">
        <f>'Нарххо 2024'!BX418</f>
        <v>10.6</v>
      </c>
    </row>
    <row r="419" spans="1:76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0</v>
      </c>
      <c r="BV419" s="135">
        <f>'Нарххо 2024'!BV419</f>
        <v>0</v>
      </c>
      <c r="BW419" s="135">
        <f>'Нарххо 2024'!BW419</f>
        <v>0</v>
      </c>
      <c r="BX419" s="169">
        <f>'Нарххо 2024'!BX419</f>
        <v>11.5</v>
      </c>
    </row>
    <row r="420" spans="1:76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</row>
    <row r="421" spans="1:76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0</v>
      </c>
      <c r="BV421" s="135">
        <f>'Нарххо 2024'!BV421</f>
        <v>0</v>
      </c>
      <c r="BW421" s="135">
        <f>'Нарххо 2024'!BW421</f>
        <v>0</v>
      </c>
      <c r="BX421" s="169">
        <f>'Нарххо 2024'!BX421</f>
        <v>10.85</v>
      </c>
    </row>
    <row r="422" spans="1:76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0</v>
      </c>
      <c r="BV422" s="135">
        <f>'Нарххо 2024'!BV422</f>
        <v>0</v>
      </c>
      <c r="BW422" s="135">
        <f>'Нарххо 2024'!BW422</f>
        <v>0</v>
      </c>
      <c r="BX422" s="169">
        <f>'Нарххо 2024'!BX422</f>
        <v>10.95</v>
      </c>
    </row>
    <row r="423" spans="1:7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</row>
    <row r="424" spans="1:7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</row>
    <row r="425" spans="1:7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</row>
    <row r="426" spans="1:76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</row>
    <row r="427" spans="1:76" ht="18" x14ac:dyDescent="0.25">
      <c r="A427" s="292" t="s">
        <v>255</v>
      </c>
      <c r="B427" s="292"/>
      <c r="C427" s="359"/>
      <c r="D427" s="359"/>
      <c r="E427" s="359"/>
      <c r="F427" s="359"/>
      <c r="G427" s="359"/>
      <c r="H427" s="359"/>
      <c r="I427" s="359"/>
      <c r="J427" s="359"/>
      <c r="K427" s="359"/>
      <c r="L427" s="359"/>
      <c r="M427" s="359"/>
      <c r="N427" s="359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</row>
    <row r="428" spans="1:76" x14ac:dyDescent="0.3">
      <c r="A428" s="361" t="s">
        <v>156</v>
      </c>
      <c r="B428" s="362"/>
      <c r="C428" s="360" t="s">
        <v>266</v>
      </c>
      <c r="D428" s="359"/>
      <c r="E428" s="359"/>
      <c r="F428" s="359"/>
      <c r="G428" s="359"/>
      <c r="H428" s="359"/>
      <c r="I428" s="359"/>
      <c r="J428" s="359"/>
      <c r="K428" s="359"/>
      <c r="L428" s="359"/>
      <c r="M428" s="359"/>
      <c r="N428" s="359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  <c r="AA428" s="363"/>
      <c r="AB428" s="363"/>
      <c r="AC428" s="363"/>
      <c r="AD428" s="363"/>
      <c r="AE428" s="363"/>
      <c r="AF428" s="363"/>
      <c r="AG428" s="363"/>
      <c r="AH428" s="363"/>
      <c r="AI428" s="363"/>
      <c r="AJ428" s="363"/>
      <c r="AK428" s="363"/>
      <c r="AL428" s="363"/>
      <c r="AM428" s="363"/>
      <c r="AN428" s="363"/>
      <c r="AO428" s="363"/>
      <c r="AP428" s="363"/>
      <c r="AQ428" s="363"/>
      <c r="AR428" s="363"/>
      <c r="AS428" s="363"/>
      <c r="AT428" s="363"/>
      <c r="AU428" s="363"/>
      <c r="AV428" s="363"/>
      <c r="AW428" s="363"/>
      <c r="AX428" s="363"/>
      <c r="AY428" s="363"/>
      <c r="AZ428" s="363"/>
      <c r="BA428" s="363"/>
      <c r="BB428" s="363"/>
      <c r="BC428" s="363"/>
      <c r="BD428" s="363"/>
      <c r="BE428" s="363"/>
      <c r="BF428" s="363"/>
      <c r="BG428" s="363"/>
      <c r="BH428" s="363"/>
      <c r="BI428" s="363"/>
      <c r="BJ428" s="363"/>
      <c r="BK428" s="363"/>
      <c r="BL428" s="363"/>
      <c r="BM428" s="363"/>
      <c r="BN428" s="363"/>
      <c r="BO428" s="363"/>
      <c r="BP428" s="363"/>
      <c r="BQ428" s="363"/>
      <c r="BR428" s="363"/>
      <c r="BS428" s="363"/>
      <c r="BT428" s="363"/>
      <c r="BU428" s="363"/>
      <c r="BV428" s="363"/>
      <c r="BW428" s="363"/>
      <c r="BX428" s="363"/>
    </row>
    <row r="429" spans="1:76" ht="18.75" customHeight="1" x14ac:dyDescent="0.3">
      <c r="A429" s="218"/>
      <c r="B429" s="198"/>
      <c r="C429" s="355" t="s">
        <v>139</v>
      </c>
      <c r="D429" s="356"/>
      <c r="E429" s="356"/>
      <c r="F429" s="357"/>
      <c r="G429" s="354" t="s">
        <v>256</v>
      </c>
      <c r="H429" s="352" t="s">
        <v>139</v>
      </c>
      <c r="I429" s="353"/>
      <c r="J429" s="353"/>
      <c r="K429" s="358"/>
      <c r="L429" s="354" t="s">
        <v>256</v>
      </c>
      <c r="M429" s="352" t="s">
        <v>139</v>
      </c>
      <c r="N429" s="353"/>
      <c r="O429" s="353"/>
      <c r="P429" s="358"/>
      <c r="Q429" s="354" t="s">
        <v>256</v>
      </c>
      <c r="R429" s="352" t="s">
        <v>139</v>
      </c>
      <c r="S429" s="353"/>
      <c r="T429" s="353"/>
      <c r="U429" s="353"/>
      <c r="V429" s="358"/>
      <c r="W429" s="354" t="s">
        <v>256</v>
      </c>
      <c r="X429" s="352" t="s">
        <v>139</v>
      </c>
      <c r="Y429" s="353"/>
      <c r="Z429" s="353"/>
      <c r="AA429" s="358"/>
      <c r="AB429" s="354" t="s">
        <v>256</v>
      </c>
      <c r="AC429" s="352" t="s">
        <v>139</v>
      </c>
      <c r="AD429" s="353"/>
      <c r="AE429" s="353"/>
      <c r="AF429" s="358"/>
      <c r="AG429" s="354" t="s">
        <v>256</v>
      </c>
      <c r="AH429" s="352" t="s">
        <v>139</v>
      </c>
      <c r="AI429" s="353"/>
      <c r="AJ429" s="353"/>
      <c r="AK429" s="353"/>
      <c r="AL429" s="358"/>
      <c r="AM429" s="354" t="s">
        <v>256</v>
      </c>
      <c r="AN429" s="352" t="s">
        <v>139</v>
      </c>
      <c r="AO429" s="353"/>
      <c r="AP429" s="353"/>
      <c r="AQ429" s="358"/>
      <c r="AR429" s="354" t="s">
        <v>256</v>
      </c>
      <c r="AS429" s="352" t="s">
        <v>139</v>
      </c>
      <c r="AT429" s="353"/>
      <c r="AU429" s="353"/>
      <c r="AV429" s="353"/>
      <c r="AW429" s="256"/>
      <c r="AX429" s="354" t="s">
        <v>256</v>
      </c>
      <c r="AY429" s="352" t="s">
        <v>139</v>
      </c>
      <c r="AZ429" s="353"/>
      <c r="BA429" s="353"/>
      <c r="BB429" s="358"/>
      <c r="BC429" s="354" t="s">
        <v>256</v>
      </c>
      <c r="BD429" s="352" t="s">
        <v>139</v>
      </c>
      <c r="BE429" s="353"/>
      <c r="BF429" s="353"/>
      <c r="BG429" s="358"/>
      <c r="BH429" s="354" t="s">
        <v>256</v>
      </c>
      <c r="BI429" s="352" t="s">
        <v>139</v>
      </c>
      <c r="BJ429" s="353"/>
      <c r="BK429" s="353"/>
      <c r="BL429" s="358"/>
      <c r="BM429" s="266"/>
      <c r="BN429" s="354" t="s">
        <v>256</v>
      </c>
      <c r="BO429" s="352" t="s">
        <v>316</v>
      </c>
      <c r="BP429" s="353"/>
      <c r="BQ429" s="353"/>
      <c r="BR429" s="353"/>
      <c r="BS429" s="354" t="s">
        <v>256</v>
      </c>
      <c r="BT429" s="352" t="s">
        <v>316</v>
      </c>
      <c r="BU429" s="353"/>
      <c r="BV429" s="353"/>
      <c r="BW429" s="353"/>
      <c r="BX429" s="354" t="s">
        <v>256</v>
      </c>
    </row>
    <row r="430" spans="1:76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75"/>
      <c r="H430" s="138" t="s">
        <v>141</v>
      </c>
      <c r="I430" s="138" t="s">
        <v>142</v>
      </c>
      <c r="J430" s="138" t="s">
        <v>143</v>
      </c>
      <c r="K430" s="138" t="s">
        <v>144</v>
      </c>
      <c r="L430" s="275"/>
      <c r="M430" s="138" t="s">
        <v>145</v>
      </c>
      <c r="N430" s="138" t="s">
        <v>146</v>
      </c>
      <c r="O430" s="138" t="s">
        <v>147</v>
      </c>
      <c r="P430" s="138" t="s">
        <v>148</v>
      </c>
      <c r="Q430" s="275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75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75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7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7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75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7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7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75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75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75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75"/>
    </row>
    <row r="431" spans="1:76" ht="18" x14ac:dyDescent="0.25">
      <c r="A431" s="287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</row>
    <row r="432" spans="1:76" ht="18" x14ac:dyDescent="0.25">
      <c r="A432" s="288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0</v>
      </c>
      <c r="BV432" s="135">
        <f>'Нарххо 2024'!BV432</f>
        <v>0</v>
      </c>
      <c r="BW432" s="135">
        <f>'Нарххо 2024'!BW432</f>
        <v>0</v>
      </c>
      <c r="BX432" s="169">
        <f>'Нарххо 2024'!BX432</f>
        <v>5.5</v>
      </c>
    </row>
    <row r="433" spans="1:76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0</v>
      </c>
      <c r="BV433" s="135">
        <f>'Нарххо 2024'!BV433</f>
        <v>0</v>
      </c>
      <c r="BW433" s="135">
        <f>'Нарххо 2024'!BW433</f>
        <v>0</v>
      </c>
      <c r="BX433" s="169">
        <f>'Нарххо 2024'!BX433</f>
        <v>6</v>
      </c>
    </row>
    <row r="434" spans="1:76" ht="18" x14ac:dyDescent="0.25">
      <c r="A434" s="287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</row>
    <row r="435" spans="1:76" ht="18" x14ac:dyDescent="0.25">
      <c r="A435" s="288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0</v>
      </c>
      <c r="BV435" s="135">
        <f>'Нарххо 2024'!BV435</f>
        <v>0</v>
      </c>
      <c r="BW435" s="135">
        <f>'Нарххо 2024'!BW435</f>
        <v>0</v>
      </c>
      <c r="BX435" s="169">
        <f>'Нарххо 2024'!BX435</f>
        <v>3.3</v>
      </c>
    </row>
    <row r="436" spans="1:76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0</v>
      </c>
      <c r="BV436" s="135">
        <f>'Нарххо 2024'!BV436</f>
        <v>0</v>
      </c>
      <c r="BW436" s="135">
        <f>'Нарххо 2024'!BW436</f>
        <v>0</v>
      </c>
      <c r="BX436" s="169">
        <f>'Нарххо 2024'!BX436</f>
        <v>3</v>
      </c>
    </row>
    <row r="437" spans="1:76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0</v>
      </c>
      <c r="BV437" s="135">
        <f>'Нарххо 2024'!BV437</f>
        <v>0</v>
      </c>
      <c r="BW437" s="135">
        <f>'Нарххо 2024'!BW437</f>
        <v>0</v>
      </c>
      <c r="BX437" s="169">
        <f>'Нарххо 2024'!BX437</f>
        <v>23</v>
      </c>
    </row>
    <row r="438" spans="1:76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0</v>
      </c>
      <c r="BV438" s="135">
        <f>'Нарххо 2024'!BV438</f>
        <v>0</v>
      </c>
      <c r="BW438" s="135">
        <f>'Нарххо 2024'!BW438</f>
        <v>0</v>
      </c>
      <c r="BX438" s="169">
        <f>'Нарххо 2024'!BX438</f>
        <v>20</v>
      </c>
    </row>
    <row r="439" spans="1:76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0</v>
      </c>
      <c r="BV439" s="135">
        <f>'Нарххо 2024'!BV439</f>
        <v>0</v>
      </c>
      <c r="BW439" s="135">
        <f>'Нарххо 2024'!BW439</f>
        <v>0</v>
      </c>
      <c r="BX439" s="169">
        <f>'Нарххо 2024'!BX439</f>
        <v>7</v>
      </c>
    </row>
    <row r="440" spans="1:76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0</v>
      </c>
      <c r="BV440" s="135">
        <f>'Нарххо 2024'!BV440</f>
        <v>0</v>
      </c>
      <c r="BW440" s="135">
        <f>'Нарххо 2024'!BW440</f>
        <v>0</v>
      </c>
      <c r="BX440" s="169">
        <f>'Нарххо 2024'!BX440</f>
        <v>17</v>
      </c>
    </row>
    <row r="441" spans="1:76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0</v>
      </c>
      <c r="BV441" s="135">
        <f>'Нарххо 2024'!BV441</f>
        <v>0</v>
      </c>
      <c r="BW441" s="135">
        <f>'Нарххо 2024'!BW441</f>
        <v>0</v>
      </c>
      <c r="BX441" s="169">
        <f>'Нарххо 2024'!BX441</f>
        <v>14</v>
      </c>
    </row>
    <row r="442" spans="1:76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0</v>
      </c>
      <c r="BV442" s="135">
        <f>'Нарххо 2024'!BV442</f>
        <v>0</v>
      </c>
      <c r="BW442" s="135">
        <f>'Нарххо 2024'!BW442</f>
        <v>0</v>
      </c>
      <c r="BX442" s="169">
        <f>'Нарххо 2024'!BX442</f>
        <v>18</v>
      </c>
    </row>
    <row r="443" spans="1:76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0</v>
      </c>
      <c r="BV443" s="135">
        <f>'Нарххо 2024'!BV443</f>
        <v>0</v>
      </c>
      <c r="BW443" s="135">
        <f>'Нарххо 2024'!BW443</f>
        <v>0</v>
      </c>
      <c r="BX443" s="169">
        <f>'Нарххо 2024'!BX443</f>
        <v>95</v>
      </c>
    </row>
    <row r="444" spans="1:76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0</v>
      </c>
      <c r="BV444" s="135">
        <f>'Нарххо 2024'!BV444</f>
        <v>0</v>
      </c>
      <c r="BW444" s="135">
        <f>'Нарххо 2024'!BW444</f>
        <v>0</v>
      </c>
      <c r="BX444" s="169">
        <f>'Нарххо 2024'!BX444</f>
        <v>100</v>
      </c>
    </row>
    <row r="445" spans="1:76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0</v>
      </c>
      <c r="BV445" s="135">
        <f>'Нарххо 2024'!BV445</f>
        <v>0</v>
      </c>
      <c r="BW445" s="135">
        <f>'Нарххо 2024'!BW445</f>
        <v>0</v>
      </c>
      <c r="BX445" s="169">
        <f>'Нарххо 2024'!BX445</f>
        <v>7</v>
      </c>
    </row>
    <row r="446" spans="1:76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0</v>
      </c>
      <c r="BV446" s="135">
        <f>'Нарххо 2024'!BV446</f>
        <v>0</v>
      </c>
      <c r="BW446" s="135">
        <f>'Нарххо 2024'!BW446</f>
        <v>0</v>
      </c>
      <c r="BX446" s="169">
        <f>'Нарххо 2024'!BX446</f>
        <v>11</v>
      </c>
    </row>
    <row r="447" spans="1:76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0</v>
      </c>
      <c r="BV447" s="135">
        <f>'Нарххо 2024'!BV447</f>
        <v>0</v>
      </c>
      <c r="BW447" s="135">
        <f>'Нарххо 2024'!BW447</f>
        <v>0</v>
      </c>
      <c r="BX447" s="169">
        <f>'Нарххо 2024'!BX447</f>
        <v>11</v>
      </c>
    </row>
    <row r="448" spans="1:76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0</v>
      </c>
      <c r="BV448" s="135">
        <f>'Нарххо 2024'!BV448</f>
        <v>0</v>
      </c>
      <c r="BW448" s="135">
        <f>'Нарххо 2024'!BW448</f>
        <v>0</v>
      </c>
      <c r="BX448" s="169">
        <f>'Нарххо 2024'!BX448</f>
        <v>45</v>
      </c>
    </row>
    <row r="449" spans="1:76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0</v>
      </c>
      <c r="BV449" s="135">
        <f>'Нарххо 2024'!BV449</f>
        <v>0</v>
      </c>
      <c r="BW449" s="135">
        <f>'Нарххо 2024'!BW449</f>
        <v>0</v>
      </c>
      <c r="BX449" s="169">
        <f>'Нарххо 2024'!BX449</f>
        <v>45</v>
      </c>
    </row>
    <row r="450" spans="1:76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0</v>
      </c>
      <c r="BV450" s="135">
        <f>'Нарххо 2024'!BV450</f>
        <v>0</v>
      </c>
      <c r="BW450" s="135">
        <f>'Нарххо 2024'!BW450</f>
        <v>0</v>
      </c>
      <c r="BX450" s="169">
        <f>'Нарххо 2024'!BX450</f>
        <v>5.3</v>
      </c>
    </row>
    <row r="451" spans="1:76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0</v>
      </c>
      <c r="BV451" s="135">
        <f>'Нарххо 2024'!BV451</f>
        <v>0</v>
      </c>
      <c r="BW451" s="135">
        <f>'Нарххо 2024'!BW451</f>
        <v>0</v>
      </c>
      <c r="BX451" s="169">
        <f>'Нарххо 2024'!BX451</f>
        <v>4.4400000000000004</v>
      </c>
    </row>
    <row r="452" spans="1:76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0</v>
      </c>
      <c r="BV452" s="135">
        <f>'Нарххо 2024'!BV452</f>
        <v>0</v>
      </c>
      <c r="BW452" s="135">
        <f>'Нарххо 2024'!BW452</f>
        <v>0</v>
      </c>
      <c r="BX452" s="169">
        <f>'Нарххо 2024'!BX452</f>
        <v>4.5</v>
      </c>
    </row>
    <row r="453" spans="1:76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0</v>
      </c>
      <c r="BV453" s="135">
        <f>'Нарххо 2024'!BV453</f>
        <v>0</v>
      </c>
      <c r="BW453" s="135">
        <f>'Нарххо 2024'!BW453</f>
        <v>0</v>
      </c>
      <c r="BX453" s="169">
        <f>'Нарххо 2024'!BX453</f>
        <v>18</v>
      </c>
    </row>
    <row r="454" spans="1:76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0</v>
      </c>
      <c r="BV454" s="135">
        <f>'Нарххо 2024'!BV454</f>
        <v>0</v>
      </c>
      <c r="BW454" s="135">
        <f>'Нарххо 2024'!BW454</f>
        <v>0</v>
      </c>
      <c r="BX454" s="169">
        <f>'Нарххо 2024'!BX454</f>
        <v>15</v>
      </c>
    </row>
    <row r="455" spans="1:76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0</v>
      </c>
      <c r="BV455" s="135">
        <f>'Нарххо 2024'!BV455</f>
        <v>0</v>
      </c>
      <c r="BW455" s="135">
        <f>'Нарххо 2024'!BW455</f>
        <v>0</v>
      </c>
      <c r="BX455" s="169">
        <f>'Нарххо 2024'!BX455</f>
        <v>15</v>
      </c>
    </row>
    <row r="456" spans="1:76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0</v>
      </c>
      <c r="BV456" s="135">
        <f>'Нарххо 2024'!BV456</f>
        <v>0</v>
      </c>
      <c r="BW456" s="135">
        <f>'Нарххо 2024'!BW456</f>
        <v>0</v>
      </c>
      <c r="BX456" s="169">
        <f>'Нарххо 2024'!BX456</f>
        <v>3.8</v>
      </c>
    </row>
    <row r="457" spans="1:76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0</v>
      </c>
      <c r="BV457" s="135">
        <f>'Нарххо 2024'!BV457</f>
        <v>0</v>
      </c>
      <c r="BW457" s="135">
        <f>'Нарххо 2024'!BW457</f>
        <v>0</v>
      </c>
      <c r="BX457" s="169">
        <f>'Нарххо 2024'!BX457</f>
        <v>3</v>
      </c>
    </row>
    <row r="458" spans="1:76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0</v>
      </c>
      <c r="BV458" s="135">
        <f>'Нарххо 2024'!BV458</f>
        <v>0</v>
      </c>
      <c r="BW458" s="135">
        <f>'Нарххо 2024'!BW458</f>
        <v>0</v>
      </c>
      <c r="BX458" s="169">
        <f>'Нарххо 2024'!BX458</f>
        <v>30</v>
      </c>
    </row>
    <row r="459" spans="1:76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0</v>
      </c>
      <c r="BV459" s="135">
        <f>'Нарххо 2024'!BV459</f>
        <v>0</v>
      </c>
      <c r="BW459" s="135">
        <f>'Нарххо 2024'!BW459</f>
        <v>0</v>
      </c>
      <c r="BX459" s="169">
        <f>'Нарххо 2024'!BX459</f>
        <v>7.2</v>
      </c>
    </row>
    <row r="460" spans="1:76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0</v>
      </c>
      <c r="BV460" s="135">
        <f>'Нарххо 2024'!BV460</f>
        <v>0</v>
      </c>
      <c r="BW460" s="135">
        <f>'Нарххо 2024'!BW460</f>
        <v>0</v>
      </c>
      <c r="BX460" s="169">
        <f>'Нарххо 2024'!BX460</f>
        <v>10</v>
      </c>
    </row>
    <row r="461" spans="1:76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0</v>
      </c>
      <c r="BV461" s="135">
        <f>'Нарххо 2024'!BV461</f>
        <v>0</v>
      </c>
      <c r="BW461" s="135">
        <f>'Нарххо 2024'!BW461</f>
        <v>0</v>
      </c>
      <c r="BX461" s="169">
        <f>'Нарххо 2024'!BX461</f>
        <v>10.5</v>
      </c>
    </row>
    <row r="462" spans="1:76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</row>
    <row r="463" spans="1:76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0</v>
      </c>
      <c r="BV463" s="135">
        <f>'Нарххо 2024'!BV463</f>
        <v>0</v>
      </c>
      <c r="BW463" s="135">
        <f>'Нарххо 2024'!BW463</f>
        <v>0</v>
      </c>
      <c r="BX463" s="169">
        <f>'Нарххо 2024'!BX463</f>
        <v>10.85</v>
      </c>
    </row>
    <row r="464" spans="1:76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0</v>
      </c>
      <c r="BV464" s="135">
        <f>'Нарххо 2024'!BV464</f>
        <v>0</v>
      </c>
      <c r="BW464" s="135">
        <f>'Нарххо 2024'!BW464</f>
        <v>0</v>
      </c>
      <c r="BX464" s="169">
        <f>'Нарххо 2024'!BX464</f>
        <v>10.95</v>
      </c>
    </row>
    <row r="465" spans="1:7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</row>
    <row r="466" spans="1:7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</row>
    <row r="467" spans="1:7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</row>
    <row r="468" spans="1:76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</row>
    <row r="469" spans="1:76" ht="18" x14ac:dyDescent="0.25">
      <c r="A469" s="292" t="s">
        <v>255</v>
      </c>
      <c r="B469" s="292"/>
      <c r="C469" s="359"/>
      <c r="D469" s="359"/>
      <c r="E469" s="359"/>
      <c r="F469" s="359"/>
      <c r="G469" s="359"/>
      <c r="H469" s="359"/>
      <c r="I469" s="359"/>
      <c r="J469" s="359"/>
      <c r="K469" s="359"/>
      <c r="L469" s="359"/>
      <c r="M469" s="359"/>
      <c r="N469" s="359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</row>
    <row r="470" spans="1:76" x14ac:dyDescent="0.3">
      <c r="A470" s="361" t="s">
        <v>156</v>
      </c>
      <c r="B470" s="362"/>
      <c r="C470" s="360" t="s">
        <v>267</v>
      </c>
      <c r="D470" s="359"/>
      <c r="E470" s="359"/>
      <c r="F470" s="359"/>
      <c r="G470" s="359"/>
      <c r="H470" s="359"/>
      <c r="I470" s="359"/>
      <c r="J470" s="359"/>
      <c r="K470" s="359"/>
      <c r="L470" s="359"/>
      <c r="M470" s="359"/>
      <c r="N470" s="359"/>
      <c r="O470" s="363"/>
      <c r="P470" s="363"/>
      <c r="Q470" s="363"/>
      <c r="R470" s="363"/>
      <c r="S470" s="363"/>
      <c r="T470" s="363"/>
      <c r="U470" s="363"/>
      <c r="V470" s="363"/>
      <c r="W470" s="363"/>
      <c r="X470" s="363"/>
      <c r="Y470" s="363"/>
      <c r="Z470" s="363"/>
      <c r="AA470" s="363"/>
      <c r="AB470" s="363"/>
      <c r="AC470" s="363"/>
      <c r="AD470" s="363"/>
      <c r="AE470" s="363"/>
      <c r="AF470" s="363"/>
      <c r="AG470" s="363"/>
      <c r="AH470" s="363"/>
      <c r="AI470" s="363"/>
      <c r="AJ470" s="363"/>
      <c r="AK470" s="363"/>
      <c r="AL470" s="363"/>
      <c r="AM470" s="363"/>
      <c r="AN470" s="363"/>
      <c r="AO470" s="363"/>
      <c r="AP470" s="363"/>
      <c r="AQ470" s="363"/>
      <c r="AR470" s="363"/>
      <c r="AS470" s="363"/>
      <c r="AT470" s="363"/>
      <c r="AU470" s="363"/>
      <c r="AV470" s="363"/>
      <c r="AW470" s="363"/>
      <c r="AX470" s="363"/>
      <c r="AY470" s="363"/>
      <c r="AZ470" s="363"/>
      <c r="BA470" s="363"/>
      <c r="BB470" s="363"/>
      <c r="BC470" s="363"/>
      <c r="BD470" s="363"/>
      <c r="BE470" s="363"/>
      <c r="BF470" s="363"/>
      <c r="BG470" s="363"/>
      <c r="BH470" s="363"/>
      <c r="BI470" s="363"/>
      <c r="BJ470" s="363"/>
      <c r="BK470" s="363"/>
      <c r="BL470" s="363"/>
      <c r="BM470" s="363"/>
      <c r="BN470" s="363"/>
      <c r="BO470" s="363"/>
      <c r="BP470" s="363"/>
      <c r="BQ470" s="363"/>
      <c r="BR470" s="363"/>
      <c r="BS470" s="363"/>
      <c r="BT470" s="363"/>
      <c r="BU470" s="363"/>
      <c r="BV470" s="363"/>
      <c r="BW470" s="363"/>
      <c r="BX470" s="363"/>
    </row>
    <row r="471" spans="1:76" ht="18.75" customHeight="1" x14ac:dyDescent="0.3">
      <c r="A471" s="218"/>
      <c r="B471" s="198"/>
      <c r="C471" s="355" t="s">
        <v>139</v>
      </c>
      <c r="D471" s="356"/>
      <c r="E471" s="356"/>
      <c r="F471" s="357"/>
      <c r="G471" s="354" t="s">
        <v>256</v>
      </c>
      <c r="H471" s="352" t="s">
        <v>139</v>
      </c>
      <c r="I471" s="353"/>
      <c r="J471" s="353"/>
      <c r="K471" s="358"/>
      <c r="L471" s="354" t="s">
        <v>256</v>
      </c>
      <c r="M471" s="352" t="s">
        <v>139</v>
      </c>
      <c r="N471" s="353"/>
      <c r="O471" s="353"/>
      <c r="P471" s="358"/>
      <c r="Q471" s="354" t="s">
        <v>256</v>
      </c>
      <c r="R471" s="352" t="s">
        <v>139</v>
      </c>
      <c r="S471" s="353"/>
      <c r="T471" s="353"/>
      <c r="U471" s="353"/>
      <c r="V471" s="358"/>
      <c r="W471" s="354" t="s">
        <v>256</v>
      </c>
      <c r="X471" s="352" t="s">
        <v>139</v>
      </c>
      <c r="Y471" s="353"/>
      <c r="Z471" s="353"/>
      <c r="AA471" s="358"/>
      <c r="AB471" s="354" t="s">
        <v>256</v>
      </c>
      <c r="AC471" s="352" t="s">
        <v>139</v>
      </c>
      <c r="AD471" s="353"/>
      <c r="AE471" s="353"/>
      <c r="AF471" s="358"/>
      <c r="AG471" s="354" t="s">
        <v>256</v>
      </c>
      <c r="AH471" s="352" t="s">
        <v>139</v>
      </c>
      <c r="AI471" s="353"/>
      <c r="AJ471" s="353"/>
      <c r="AK471" s="353"/>
      <c r="AL471" s="358"/>
      <c r="AM471" s="354" t="s">
        <v>256</v>
      </c>
      <c r="AN471" s="352" t="s">
        <v>139</v>
      </c>
      <c r="AO471" s="353"/>
      <c r="AP471" s="353"/>
      <c r="AQ471" s="358"/>
      <c r="AR471" s="354" t="s">
        <v>256</v>
      </c>
      <c r="AS471" s="352" t="s">
        <v>139</v>
      </c>
      <c r="AT471" s="353"/>
      <c r="AU471" s="353"/>
      <c r="AV471" s="353"/>
      <c r="AW471" s="256"/>
      <c r="AX471" s="354" t="s">
        <v>256</v>
      </c>
      <c r="AY471" s="352" t="s">
        <v>139</v>
      </c>
      <c r="AZ471" s="353"/>
      <c r="BA471" s="353"/>
      <c r="BB471" s="358"/>
      <c r="BC471" s="354" t="s">
        <v>256</v>
      </c>
      <c r="BD471" s="352" t="s">
        <v>139</v>
      </c>
      <c r="BE471" s="353"/>
      <c r="BF471" s="353"/>
      <c r="BG471" s="358"/>
      <c r="BH471" s="354" t="s">
        <v>256</v>
      </c>
      <c r="BI471" s="352" t="s">
        <v>139</v>
      </c>
      <c r="BJ471" s="353"/>
      <c r="BK471" s="353"/>
      <c r="BL471" s="358"/>
      <c r="BM471" s="266"/>
      <c r="BN471" s="354" t="s">
        <v>256</v>
      </c>
      <c r="BO471" s="352" t="s">
        <v>316</v>
      </c>
      <c r="BP471" s="353"/>
      <c r="BQ471" s="353"/>
      <c r="BR471" s="353"/>
      <c r="BS471" s="354" t="s">
        <v>256</v>
      </c>
      <c r="BT471" s="352" t="s">
        <v>316</v>
      </c>
      <c r="BU471" s="353"/>
      <c r="BV471" s="353"/>
      <c r="BW471" s="353"/>
      <c r="BX471" s="354" t="s">
        <v>256</v>
      </c>
    </row>
    <row r="472" spans="1:76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75"/>
      <c r="H472" s="138" t="s">
        <v>141</v>
      </c>
      <c r="I472" s="138" t="s">
        <v>142</v>
      </c>
      <c r="J472" s="138" t="s">
        <v>143</v>
      </c>
      <c r="K472" s="138" t="s">
        <v>144</v>
      </c>
      <c r="L472" s="275"/>
      <c r="M472" s="138" t="s">
        <v>145</v>
      </c>
      <c r="N472" s="138" t="s">
        <v>146</v>
      </c>
      <c r="O472" s="138" t="s">
        <v>147</v>
      </c>
      <c r="P472" s="138" t="s">
        <v>148</v>
      </c>
      <c r="Q472" s="275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75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75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7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7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75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7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7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75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75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75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75"/>
    </row>
    <row r="473" spans="1:76" ht="18" x14ac:dyDescent="0.25">
      <c r="A473" s="287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</row>
    <row r="474" spans="1:76" ht="18" x14ac:dyDescent="0.25">
      <c r="A474" s="288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0</v>
      </c>
      <c r="BV474" s="135">
        <f>'Нарххо 2024'!BV474</f>
        <v>0</v>
      </c>
      <c r="BW474" s="135">
        <f>'Нарххо 2024'!BW474</f>
        <v>0</v>
      </c>
      <c r="BX474" s="169">
        <f>'Нарххо 2024'!BX474</f>
        <v>5.5</v>
      </c>
    </row>
    <row r="475" spans="1:76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0</v>
      </c>
      <c r="BV475" s="135">
        <f>'Нарххо 2024'!BV475</f>
        <v>0</v>
      </c>
      <c r="BW475" s="135">
        <f>'Нарххо 2024'!BW475</f>
        <v>0</v>
      </c>
      <c r="BX475" s="169">
        <f>'Нарххо 2024'!BX475</f>
        <v>6</v>
      </c>
    </row>
    <row r="476" spans="1:76" ht="18" x14ac:dyDescent="0.25">
      <c r="A476" s="287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</row>
    <row r="477" spans="1:76" ht="18" x14ac:dyDescent="0.25">
      <c r="A477" s="288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0</v>
      </c>
      <c r="BV477" s="135">
        <f>'Нарххо 2024'!BV477</f>
        <v>0</v>
      </c>
      <c r="BW477" s="135">
        <f>'Нарххо 2024'!BW477</f>
        <v>0</v>
      </c>
      <c r="BX477" s="169">
        <f>'Нарххо 2024'!BX477</f>
        <v>2</v>
      </c>
    </row>
    <row r="478" spans="1:76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0</v>
      </c>
      <c r="BV478" s="135">
        <f>'Нарххо 2024'!BV478</f>
        <v>0</v>
      </c>
      <c r="BW478" s="135">
        <f>'Нарххо 2024'!BW478</f>
        <v>0</v>
      </c>
      <c r="BX478" s="169">
        <f>'Нарххо 2024'!BX478</f>
        <v>3.3</v>
      </c>
    </row>
    <row r="479" spans="1:76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0</v>
      </c>
      <c r="BV479" s="135">
        <f>'Нарххо 2024'!BV479</f>
        <v>0</v>
      </c>
      <c r="BW479" s="135">
        <f>'Нарххо 2024'!BW479</f>
        <v>0</v>
      </c>
      <c r="BX479" s="169">
        <f>'Нарххо 2024'!BX479</f>
        <v>22</v>
      </c>
    </row>
    <row r="480" spans="1:76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0</v>
      </c>
      <c r="BV480" s="135">
        <f>'Нарххо 2024'!BV480</f>
        <v>0</v>
      </c>
      <c r="BW480" s="135">
        <f>'Нарххо 2024'!BW480</f>
        <v>0</v>
      </c>
      <c r="BX480" s="169">
        <f>'Нарххо 2024'!BX480</f>
        <v>18</v>
      </c>
    </row>
    <row r="481" spans="1:76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0</v>
      </c>
      <c r="BV481" s="135">
        <f>'Нарххо 2024'!BV481</f>
        <v>0</v>
      </c>
      <c r="BW481" s="135">
        <f>'Нарххо 2024'!BW481</f>
        <v>0</v>
      </c>
      <c r="BX481" s="169">
        <f>'Нарххо 2024'!BX481</f>
        <v>6</v>
      </c>
    </row>
    <row r="482" spans="1:76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0</v>
      </c>
      <c r="BV482" s="135">
        <f>'Нарххо 2024'!BV482</f>
        <v>0</v>
      </c>
      <c r="BW482" s="135">
        <f>'Нарххо 2024'!BW482</f>
        <v>0</v>
      </c>
      <c r="BX482" s="169">
        <f>'Нарххо 2024'!BX482</f>
        <v>16</v>
      </c>
    </row>
    <row r="483" spans="1:76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0</v>
      </c>
      <c r="BV483" s="135">
        <f>'Нарххо 2024'!BV483</f>
        <v>0</v>
      </c>
      <c r="BW483" s="135">
        <f>'Нарххо 2024'!BW483</f>
        <v>0</v>
      </c>
      <c r="BX483" s="169">
        <f>'Нарххо 2024'!BX483</f>
        <v>14</v>
      </c>
    </row>
    <row r="484" spans="1:76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0</v>
      </c>
      <c r="BV484" s="135">
        <f>'Нарххо 2024'!BV484</f>
        <v>0</v>
      </c>
      <c r="BW484" s="135">
        <f>'Нарххо 2024'!BW484</f>
        <v>0</v>
      </c>
      <c r="BX484" s="169">
        <f>'Нарххо 2024'!BX484</f>
        <v>17</v>
      </c>
    </row>
    <row r="485" spans="1:76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0</v>
      </c>
      <c r="BV485" s="135">
        <f>'Нарххо 2024'!BV485</f>
        <v>0</v>
      </c>
      <c r="BW485" s="135">
        <f>'Нарххо 2024'!BW485</f>
        <v>0</v>
      </c>
      <c r="BX485" s="169">
        <f>'Нарххо 2024'!BX485</f>
        <v>95</v>
      </c>
    </row>
    <row r="486" spans="1:76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0</v>
      </c>
      <c r="BV486" s="135">
        <f>'Нарххо 2024'!BV486</f>
        <v>0</v>
      </c>
      <c r="BW486" s="135">
        <f>'Нарххо 2024'!BW486</f>
        <v>0</v>
      </c>
      <c r="BX486" s="169">
        <f>'Нарххо 2024'!BX486</f>
        <v>95</v>
      </c>
    </row>
    <row r="487" spans="1:76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0</v>
      </c>
      <c r="BV487" s="135">
        <f>'Нарххо 2024'!BV487</f>
        <v>0</v>
      </c>
      <c r="BW487" s="135">
        <f>'Нарххо 2024'!BW487</f>
        <v>0</v>
      </c>
      <c r="BX487" s="169">
        <f>'Нарххо 2024'!BX487</f>
        <v>6</v>
      </c>
    </row>
    <row r="488" spans="1:76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0</v>
      </c>
      <c r="BV488" s="135">
        <f>'Нарххо 2024'!BV488</f>
        <v>0</v>
      </c>
      <c r="BW488" s="135">
        <f>'Нарххо 2024'!BW488</f>
        <v>0</v>
      </c>
      <c r="BX488" s="169">
        <f>'Нарххо 2024'!BX488</f>
        <v>11</v>
      </c>
    </row>
    <row r="489" spans="1:76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0</v>
      </c>
      <c r="BV489" s="135">
        <f>'Нарххо 2024'!BV489</f>
        <v>0</v>
      </c>
      <c r="BW489" s="135">
        <f>'Нарххо 2024'!BW489</f>
        <v>0</v>
      </c>
      <c r="BX489" s="169">
        <f>'Нарххо 2024'!BX489</f>
        <v>10</v>
      </c>
    </row>
    <row r="490" spans="1:76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0</v>
      </c>
      <c r="BV490" s="135">
        <f>'Нарххо 2024'!BV490</f>
        <v>0</v>
      </c>
      <c r="BW490" s="135">
        <f>'Нарххо 2024'!BW490</f>
        <v>0</v>
      </c>
      <c r="BX490" s="169">
        <f>'Нарххо 2024'!BX490</f>
        <v>45</v>
      </c>
    </row>
    <row r="491" spans="1:76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0</v>
      </c>
      <c r="BV491" s="135">
        <f>'Нарххо 2024'!BV491</f>
        <v>0</v>
      </c>
      <c r="BW491" s="135">
        <f>'Нарххо 2024'!BW491</f>
        <v>0</v>
      </c>
      <c r="BX491" s="169">
        <f>'Нарххо 2024'!BX491</f>
        <v>48</v>
      </c>
    </row>
    <row r="492" spans="1:76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0</v>
      </c>
      <c r="BV492" s="135">
        <f>'Нарххо 2024'!BV492</f>
        <v>0</v>
      </c>
      <c r="BW492" s="135">
        <f>'Нарххо 2024'!BW492</f>
        <v>0</v>
      </c>
      <c r="BX492" s="169">
        <f>'Нарххо 2024'!BX492</f>
        <v>4.7</v>
      </c>
    </row>
    <row r="493" spans="1:76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0</v>
      </c>
      <c r="BV493" s="135">
        <f>'Нарххо 2024'!BV493</f>
        <v>0</v>
      </c>
      <c r="BW493" s="135">
        <f>'Нарххо 2024'!BW493</f>
        <v>0</v>
      </c>
      <c r="BX493" s="169">
        <f>'Нарххо 2024'!BX493</f>
        <v>4</v>
      </c>
    </row>
    <row r="494" spans="1:76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0</v>
      </c>
      <c r="BV494" s="135">
        <f>'Нарххо 2024'!BV494</f>
        <v>0</v>
      </c>
      <c r="BW494" s="135">
        <f>'Нарххо 2024'!BW494</f>
        <v>0</v>
      </c>
      <c r="BX494" s="169">
        <f>'Нарххо 2024'!BX494</f>
        <v>3.5</v>
      </c>
    </row>
    <row r="495" spans="1:76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0</v>
      </c>
      <c r="BV495" s="135">
        <f>'Нарххо 2024'!BV495</f>
        <v>0</v>
      </c>
      <c r="BW495" s="135">
        <f>'Нарххо 2024'!BW495</f>
        <v>0</v>
      </c>
      <c r="BX495" s="169">
        <f>'Нарххо 2024'!BX495</f>
        <v>17</v>
      </c>
    </row>
    <row r="496" spans="1:76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0</v>
      </c>
      <c r="BV496" s="135">
        <f>'Нарххо 2024'!BV496</f>
        <v>0</v>
      </c>
      <c r="BW496" s="135">
        <f>'Нарххо 2024'!BW496</f>
        <v>0</v>
      </c>
      <c r="BX496" s="169">
        <f>'Нарххо 2024'!BX496</f>
        <v>18</v>
      </c>
    </row>
    <row r="497" spans="1:76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0</v>
      </c>
      <c r="BV497" s="135">
        <f>'Нарххо 2024'!BV497</f>
        <v>0</v>
      </c>
      <c r="BW497" s="135">
        <f>'Нарххо 2024'!BW497</f>
        <v>0</v>
      </c>
      <c r="BX497" s="169">
        <f>'Нарххо 2024'!BX497</f>
        <v>16</v>
      </c>
    </row>
    <row r="498" spans="1:76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0</v>
      </c>
      <c r="BV498" s="135">
        <f>'Нарххо 2024'!BV498</f>
        <v>0</v>
      </c>
      <c r="BW498" s="135">
        <f>'Нарххо 2024'!BW498</f>
        <v>0</v>
      </c>
      <c r="BX498" s="169">
        <f>'Нарххо 2024'!BX498</f>
        <v>3.5</v>
      </c>
    </row>
    <row r="499" spans="1:76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0</v>
      </c>
      <c r="BV499" s="135">
        <f>'Нарххо 2024'!BV499</f>
        <v>0</v>
      </c>
      <c r="BW499" s="135">
        <f>'Нарххо 2024'!BW499</f>
        <v>0</v>
      </c>
      <c r="BX499" s="169">
        <f>'Нарххо 2024'!BX499</f>
        <v>3.5</v>
      </c>
    </row>
    <row r="500" spans="1:76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0</v>
      </c>
      <c r="BV500" s="135">
        <f>'Нарххо 2024'!BV500</f>
        <v>0</v>
      </c>
      <c r="BW500" s="135">
        <f>'Нарххо 2024'!BW500</f>
        <v>0</v>
      </c>
      <c r="BX500" s="169">
        <f>'Нарххо 2024'!BX500</f>
        <v>32</v>
      </c>
    </row>
    <row r="501" spans="1:76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0</v>
      </c>
      <c r="BV501" s="135">
        <f>'Нарххо 2024'!BV501</f>
        <v>0</v>
      </c>
      <c r="BW501" s="135">
        <f>'Нарххо 2024'!BW501</f>
        <v>0</v>
      </c>
      <c r="BX501" s="169">
        <f>'Нарххо 2024'!BX501</f>
        <v>6.9</v>
      </c>
    </row>
    <row r="502" spans="1:76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0</v>
      </c>
      <c r="BV502" s="135">
        <f>'Нарххо 2024'!BV502</f>
        <v>0</v>
      </c>
      <c r="BW502" s="135">
        <f>'Нарххо 2024'!BW502</f>
        <v>0</v>
      </c>
      <c r="BX502" s="169">
        <f>'Нарххо 2024'!BX502</f>
        <v>10.5</v>
      </c>
    </row>
    <row r="503" spans="1:76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0</v>
      </c>
      <c r="BV503" s="135">
        <f>'Нарххо 2024'!BV503</f>
        <v>0</v>
      </c>
      <c r="BW503" s="135">
        <f>'Нарххо 2024'!BW503</f>
        <v>0</v>
      </c>
      <c r="BX503" s="169">
        <f>'Нарххо 2024'!BX503</f>
        <v>11</v>
      </c>
    </row>
    <row r="504" spans="1:76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</row>
    <row r="505" spans="1:76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0</v>
      </c>
      <c r="BV505" s="135">
        <f>'Нарххо 2024'!BV505</f>
        <v>0</v>
      </c>
      <c r="BW505" s="135">
        <f>'Нарххо 2024'!BW505</f>
        <v>0</v>
      </c>
      <c r="BX505" s="169">
        <f>'Нарххо 2024'!BX505</f>
        <v>10.85</v>
      </c>
    </row>
    <row r="506" spans="1:76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0</v>
      </c>
      <c r="BV506" s="135">
        <f>'Нарххо 2024'!BV506</f>
        <v>0</v>
      </c>
      <c r="BW506" s="135">
        <f>'Нарххо 2024'!BW506</f>
        <v>0</v>
      </c>
      <c r="BX506" s="169">
        <f>'Нарххо 2024'!BX506</f>
        <v>10.95</v>
      </c>
    </row>
    <row r="507" spans="1:7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</row>
    <row r="508" spans="1:7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</row>
    <row r="509" spans="1:7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</row>
    <row r="510" spans="1:76" ht="18" x14ac:dyDescent="0.25">
      <c r="A510" s="292" t="s">
        <v>255</v>
      </c>
      <c r="B510" s="292"/>
      <c r="C510" s="359"/>
      <c r="D510" s="359"/>
      <c r="E510" s="359"/>
      <c r="F510" s="359"/>
      <c r="G510" s="359"/>
      <c r="H510" s="359"/>
      <c r="I510" s="359"/>
      <c r="J510" s="359"/>
      <c r="K510" s="359"/>
      <c r="L510" s="359"/>
      <c r="M510" s="359"/>
      <c r="N510" s="359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</row>
    <row r="511" spans="1:76" x14ac:dyDescent="0.3">
      <c r="A511" s="361" t="s">
        <v>156</v>
      </c>
      <c r="B511" s="362"/>
      <c r="C511" s="360" t="s">
        <v>268</v>
      </c>
      <c r="D511" s="359"/>
      <c r="E511" s="359"/>
      <c r="F511" s="359"/>
      <c r="G511" s="359"/>
      <c r="H511" s="359"/>
      <c r="I511" s="359"/>
      <c r="J511" s="359"/>
      <c r="K511" s="359"/>
      <c r="L511" s="359"/>
      <c r="M511" s="359"/>
      <c r="N511" s="359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  <c r="AA511" s="363"/>
      <c r="AB511" s="363"/>
      <c r="AC511" s="363"/>
      <c r="AD511" s="363"/>
      <c r="AE511" s="363"/>
      <c r="AF511" s="363"/>
      <c r="AG511" s="363"/>
      <c r="AH511" s="363"/>
      <c r="AI511" s="363"/>
      <c r="AJ511" s="363"/>
      <c r="AK511" s="363"/>
      <c r="AL511" s="363"/>
      <c r="AM511" s="363"/>
      <c r="AN511" s="363"/>
      <c r="AO511" s="363"/>
      <c r="AP511" s="363"/>
      <c r="AQ511" s="363"/>
      <c r="AR511" s="363"/>
      <c r="AS511" s="363"/>
      <c r="AT511" s="363"/>
      <c r="AU511" s="363"/>
      <c r="AV511" s="363"/>
      <c r="AW511" s="363"/>
      <c r="AX511" s="363"/>
      <c r="AY511" s="363"/>
      <c r="AZ511" s="363"/>
      <c r="BA511" s="363"/>
      <c r="BB511" s="363"/>
      <c r="BC511" s="363"/>
      <c r="BD511" s="363"/>
      <c r="BE511" s="363"/>
      <c r="BF511" s="363"/>
      <c r="BG511" s="363"/>
      <c r="BH511" s="363"/>
      <c r="BI511" s="363"/>
      <c r="BJ511" s="363"/>
      <c r="BK511" s="363"/>
      <c r="BL511" s="363"/>
      <c r="BM511" s="363"/>
      <c r="BN511" s="363"/>
      <c r="BO511" s="363"/>
      <c r="BP511" s="363"/>
      <c r="BQ511" s="363"/>
      <c r="BR511" s="363"/>
      <c r="BS511" s="363"/>
      <c r="BT511" s="363"/>
      <c r="BU511" s="363"/>
      <c r="BV511" s="363"/>
      <c r="BW511" s="363"/>
      <c r="BX511" s="363"/>
    </row>
    <row r="512" spans="1:76" ht="18.75" customHeight="1" x14ac:dyDescent="0.3">
      <c r="A512" s="218"/>
      <c r="B512" s="198"/>
      <c r="C512" s="355" t="s">
        <v>139</v>
      </c>
      <c r="D512" s="356"/>
      <c r="E512" s="356"/>
      <c r="F512" s="357"/>
      <c r="G512" s="354" t="s">
        <v>256</v>
      </c>
      <c r="H512" s="352" t="s">
        <v>139</v>
      </c>
      <c r="I512" s="353"/>
      <c r="J512" s="353"/>
      <c r="K512" s="358"/>
      <c r="L512" s="354" t="s">
        <v>256</v>
      </c>
      <c r="M512" s="352" t="s">
        <v>139</v>
      </c>
      <c r="N512" s="353"/>
      <c r="O512" s="353"/>
      <c r="P512" s="358"/>
      <c r="Q512" s="354" t="s">
        <v>256</v>
      </c>
      <c r="R512" s="352" t="s">
        <v>139</v>
      </c>
      <c r="S512" s="353"/>
      <c r="T512" s="353"/>
      <c r="U512" s="353"/>
      <c r="V512" s="358"/>
      <c r="W512" s="354" t="s">
        <v>256</v>
      </c>
      <c r="X512" s="352" t="s">
        <v>139</v>
      </c>
      <c r="Y512" s="353"/>
      <c r="Z512" s="353"/>
      <c r="AA512" s="358"/>
      <c r="AB512" s="354" t="s">
        <v>256</v>
      </c>
      <c r="AC512" s="352" t="s">
        <v>139</v>
      </c>
      <c r="AD512" s="353"/>
      <c r="AE512" s="353"/>
      <c r="AF512" s="358"/>
      <c r="AG512" s="354" t="s">
        <v>256</v>
      </c>
      <c r="AH512" s="352" t="s">
        <v>139</v>
      </c>
      <c r="AI512" s="353"/>
      <c r="AJ512" s="353"/>
      <c r="AK512" s="353"/>
      <c r="AL512" s="358"/>
      <c r="AM512" s="354" t="s">
        <v>256</v>
      </c>
      <c r="AN512" s="352" t="s">
        <v>139</v>
      </c>
      <c r="AO512" s="353"/>
      <c r="AP512" s="353"/>
      <c r="AQ512" s="358"/>
      <c r="AR512" s="354" t="s">
        <v>256</v>
      </c>
      <c r="AS512" s="352" t="s">
        <v>139</v>
      </c>
      <c r="AT512" s="353"/>
      <c r="AU512" s="353"/>
      <c r="AV512" s="353"/>
      <c r="AW512" s="256"/>
      <c r="AX512" s="354" t="s">
        <v>256</v>
      </c>
      <c r="AY512" s="352" t="s">
        <v>139</v>
      </c>
      <c r="AZ512" s="353"/>
      <c r="BA512" s="353"/>
      <c r="BB512" s="358"/>
      <c r="BC512" s="354" t="s">
        <v>256</v>
      </c>
      <c r="BD512" s="352" t="s">
        <v>139</v>
      </c>
      <c r="BE512" s="353"/>
      <c r="BF512" s="353"/>
      <c r="BG512" s="358"/>
      <c r="BH512" s="354" t="s">
        <v>256</v>
      </c>
      <c r="BI512" s="352" t="s">
        <v>139</v>
      </c>
      <c r="BJ512" s="353"/>
      <c r="BK512" s="353"/>
      <c r="BL512" s="358"/>
      <c r="BM512" s="266"/>
      <c r="BN512" s="354" t="s">
        <v>256</v>
      </c>
      <c r="BO512" s="352" t="s">
        <v>316</v>
      </c>
      <c r="BP512" s="353"/>
      <c r="BQ512" s="353"/>
      <c r="BR512" s="353"/>
      <c r="BS512" s="354" t="s">
        <v>256</v>
      </c>
      <c r="BT512" s="352" t="s">
        <v>316</v>
      </c>
      <c r="BU512" s="353"/>
      <c r="BV512" s="353"/>
      <c r="BW512" s="353"/>
      <c r="BX512" s="354" t="s">
        <v>256</v>
      </c>
    </row>
    <row r="513" spans="1:76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75"/>
      <c r="H513" s="138" t="s">
        <v>141</v>
      </c>
      <c r="I513" s="138" t="s">
        <v>142</v>
      </c>
      <c r="J513" s="138" t="s">
        <v>143</v>
      </c>
      <c r="K513" s="138" t="s">
        <v>144</v>
      </c>
      <c r="L513" s="275"/>
      <c r="M513" s="138" t="s">
        <v>145</v>
      </c>
      <c r="N513" s="138" t="s">
        <v>146</v>
      </c>
      <c r="O513" s="138" t="s">
        <v>147</v>
      </c>
      <c r="P513" s="138" t="s">
        <v>148</v>
      </c>
      <c r="Q513" s="275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75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75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7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7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75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7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7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75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75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75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75"/>
    </row>
    <row r="514" spans="1:76" ht="18" x14ac:dyDescent="0.25">
      <c r="A514" s="287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</row>
    <row r="515" spans="1:76" ht="18" x14ac:dyDescent="0.25">
      <c r="A515" s="288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0</v>
      </c>
      <c r="BV515" s="135">
        <f>'Нарххо 2024'!BV515</f>
        <v>0</v>
      </c>
      <c r="BW515" s="135">
        <f>'Нарххо 2024'!BW515</f>
        <v>0</v>
      </c>
      <c r="BX515" s="169">
        <f>'Нарххо 2024'!BX515</f>
        <v>5.6</v>
      </c>
    </row>
    <row r="516" spans="1:76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0</v>
      </c>
      <c r="BV516" s="135">
        <f>'Нарххо 2024'!BV516</f>
        <v>0</v>
      </c>
      <c r="BW516" s="135">
        <f>'Нарххо 2024'!BW516</f>
        <v>0</v>
      </c>
      <c r="BX516" s="169">
        <f>'Нарххо 2024'!BX516</f>
        <v>5.5</v>
      </c>
    </row>
    <row r="517" spans="1:76" ht="18" x14ac:dyDescent="0.25">
      <c r="A517" s="287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</row>
    <row r="518" spans="1:76" ht="18" x14ac:dyDescent="0.25">
      <c r="A518" s="288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0</v>
      </c>
      <c r="BV518" s="135">
        <f>'Нарххо 2024'!BV518</f>
        <v>0</v>
      </c>
      <c r="BW518" s="135">
        <f>'Нарххо 2024'!BW518</f>
        <v>0</v>
      </c>
      <c r="BX518" s="169">
        <f>'Нарххо 2024'!BX518</f>
        <v>2.5</v>
      </c>
    </row>
    <row r="519" spans="1:76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0</v>
      </c>
      <c r="BV519" s="135">
        <f>'Нарххо 2024'!BV519</f>
        <v>0</v>
      </c>
      <c r="BW519" s="135">
        <f>'Нарххо 2024'!BW519</f>
        <v>0</v>
      </c>
      <c r="BX519" s="169">
        <f>'Нарххо 2024'!BX519</f>
        <v>3.5</v>
      </c>
    </row>
    <row r="520" spans="1:76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0</v>
      </c>
      <c r="BV520" s="135">
        <f>'Нарххо 2024'!BV520</f>
        <v>0</v>
      </c>
      <c r="BW520" s="135">
        <f>'Нарххо 2024'!BW520</f>
        <v>0</v>
      </c>
      <c r="BX520" s="169">
        <f>'Нарххо 2024'!BX520</f>
        <v>20</v>
      </c>
    </row>
    <row r="521" spans="1:76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0</v>
      </c>
      <c r="BV521" s="135">
        <f>'Нарххо 2024'!BV521</f>
        <v>0</v>
      </c>
      <c r="BW521" s="135">
        <f>'Нарххо 2024'!BW521</f>
        <v>0</v>
      </c>
      <c r="BX521" s="169">
        <f>'Нарххо 2024'!BX521</f>
        <v>16</v>
      </c>
    </row>
    <row r="522" spans="1:76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0</v>
      </c>
      <c r="BV522" s="135">
        <f>'Нарххо 2024'!BV522</f>
        <v>0</v>
      </c>
      <c r="BW522" s="135">
        <f>'Нарххо 2024'!BW522</f>
        <v>0</v>
      </c>
      <c r="BX522" s="169">
        <f>'Нарххо 2024'!BX522</f>
        <v>9</v>
      </c>
    </row>
    <row r="523" spans="1:76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0</v>
      </c>
      <c r="BV523" s="135">
        <f>'Нарххо 2024'!BV523</f>
        <v>0</v>
      </c>
      <c r="BW523" s="135">
        <f>'Нарххо 2024'!BW523</f>
        <v>0</v>
      </c>
      <c r="BX523" s="169">
        <f>'Нарххо 2024'!BX523</f>
        <v>13</v>
      </c>
    </row>
    <row r="524" spans="1:76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0</v>
      </c>
      <c r="BV524" s="135">
        <f>'Нарххо 2024'!BV524</f>
        <v>0</v>
      </c>
      <c r="BW524" s="135">
        <f>'Нарххо 2024'!BW524</f>
        <v>0</v>
      </c>
      <c r="BX524" s="169">
        <f>'Нарххо 2024'!BX524</f>
        <v>17</v>
      </c>
    </row>
    <row r="525" spans="1:76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0</v>
      </c>
      <c r="BV525" s="135">
        <f>'Нарххо 2024'!BV525</f>
        <v>0</v>
      </c>
      <c r="BW525" s="135">
        <f>'Нарххо 2024'!BW525</f>
        <v>0</v>
      </c>
      <c r="BX525" s="169">
        <f>'Нарххо 2024'!BX525</f>
        <v>18</v>
      </c>
    </row>
    <row r="526" spans="1:76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0</v>
      </c>
      <c r="BV526" s="135">
        <f>'Нарххо 2024'!BV526</f>
        <v>0</v>
      </c>
      <c r="BW526" s="135">
        <f>'Нарххо 2024'!BW526</f>
        <v>0</v>
      </c>
      <c r="BX526" s="169">
        <f>'Нарххо 2024'!BX526</f>
        <v>85</v>
      </c>
    </row>
    <row r="527" spans="1:76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0</v>
      </c>
      <c r="BV527" s="135">
        <f>'Нарххо 2024'!BV527</f>
        <v>0</v>
      </c>
      <c r="BW527" s="135">
        <f>'Нарххо 2024'!BW527</f>
        <v>0</v>
      </c>
      <c r="BX527" s="169">
        <f>'Нарххо 2024'!BX527</f>
        <v>90</v>
      </c>
    </row>
    <row r="528" spans="1:76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0</v>
      </c>
      <c r="BV528" s="135">
        <f>'Нарххо 2024'!BV528</f>
        <v>0</v>
      </c>
      <c r="BW528" s="135">
        <f>'Нарххо 2024'!BW528</f>
        <v>0</v>
      </c>
      <c r="BX528" s="169">
        <f>'Нарххо 2024'!BX528</f>
        <v>6.5</v>
      </c>
    </row>
    <row r="529" spans="1:76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0</v>
      </c>
      <c r="BV529" s="135">
        <f>'Нарххо 2024'!BV529</f>
        <v>0</v>
      </c>
      <c r="BW529" s="135">
        <f>'Нарххо 2024'!BW529</f>
        <v>0</v>
      </c>
      <c r="BX529" s="169">
        <f>'Нарххо 2024'!BX529</f>
        <v>12</v>
      </c>
    </row>
    <row r="530" spans="1:76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0</v>
      </c>
      <c r="BV530" s="135">
        <f>'Нарххо 2024'!BV530</f>
        <v>0</v>
      </c>
      <c r="BW530" s="135">
        <f>'Нарххо 2024'!BW530</f>
        <v>0</v>
      </c>
      <c r="BX530" s="169">
        <f>'Нарххо 2024'!BX530</f>
        <v>10.5</v>
      </c>
    </row>
    <row r="531" spans="1:76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0</v>
      </c>
      <c r="BV531" s="135">
        <f>'Нарххо 2024'!BV531</f>
        <v>0</v>
      </c>
      <c r="BW531" s="135">
        <f>'Нарххо 2024'!BW531</f>
        <v>0</v>
      </c>
      <c r="BX531" s="169">
        <f>'Нарххо 2024'!BX531</f>
        <v>42</v>
      </c>
    </row>
    <row r="532" spans="1:76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0</v>
      </c>
      <c r="BV532" s="135">
        <f>'Нарххо 2024'!BV532</f>
        <v>0</v>
      </c>
      <c r="BW532" s="135">
        <f>'Нарххо 2024'!BW532</f>
        <v>0</v>
      </c>
      <c r="BX532" s="169">
        <f>'Нарххо 2024'!BX532</f>
        <v>42</v>
      </c>
    </row>
    <row r="533" spans="1:76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0</v>
      </c>
      <c r="BV533" s="135">
        <f>'Нарххо 2024'!BV533</f>
        <v>0</v>
      </c>
      <c r="BW533" s="135">
        <f>'Нарххо 2024'!BW533</f>
        <v>0</v>
      </c>
      <c r="BX533" s="169">
        <f>'Нарххо 2024'!BX533</f>
        <v>5</v>
      </c>
    </row>
    <row r="534" spans="1:76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0</v>
      </c>
      <c r="BV534" s="135">
        <f>'Нарххо 2024'!BV534</f>
        <v>0</v>
      </c>
      <c r="BW534" s="135">
        <f>'Нарххо 2024'!BW534</f>
        <v>0</v>
      </c>
      <c r="BX534" s="169">
        <f>'Нарххо 2024'!BX534</f>
        <v>4.5999999999999996</v>
      </c>
    </row>
    <row r="535" spans="1:76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0</v>
      </c>
      <c r="BV535" s="135">
        <f>'Нарххо 2024'!BV535</f>
        <v>0</v>
      </c>
      <c r="BW535" s="135">
        <f>'Нарххо 2024'!BW535</f>
        <v>0</v>
      </c>
      <c r="BX535" s="169">
        <f>'Нарххо 2024'!BX535</f>
        <v>3.5</v>
      </c>
    </row>
    <row r="536" spans="1:76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0</v>
      </c>
      <c r="BV536" s="135">
        <f>'Нарххо 2024'!BV536</f>
        <v>0</v>
      </c>
      <c r="BW536" s="135">
        <f>'Нарххо 2024'!BW536</f>
        <v>0</v>
      </c>
      <c r="BX536" s="169">
        <f>'Нарххо 2024'!BX536</f>
        <v>18</v>
      </c>
    </row>
    <row r="537" spans="1:76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0</v>
      </c>
      <c r="BV537" s="135">
        <f>'Нарххо 2024'!BV537</f>
        <v>0</v>
      </c>
      <c r="BW537" s="135">
        <f>'Нарххо 2024'!BW537</f>
        <v>0</v>
      </c>
      <c r="BX537" s="169">
        <f>'Нарххо 2024'!BX537</f>
        <v>19</v>
      </c>
    </row>
    <row r="538" spans="1:76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0</v>
      </c>
      <c r="BV538" s="135">
        <f>'Нарххо 2024'!BV538</f>
        <v>0</v>
      </c>
      <c r="BW538" s="135">
        <f>'Нарххо 2024'!BW538</f>
        <v>0</v>
      </c>
      <c r="BX538" s="169">
        <f>'Нарххо 2024'!BX538</f>
        <v>19</v>
      </c>
    </row>
    <row r="539" spans="1:76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0</v>
      </c>
      <c r="BV539" s="135">
        <f>'Нарххо 2024'!BV539</f>
        <v>0</v>
      </c>
      <c r="BW539" s="135">
        <f>'Нарххо 2024'!BW539</f>
        <v>0</v>
      </c>
      <c r="BX539" s="169">
        <f>'Нарххо 2024'!BX539</f>
        <v>3</v>
      </c>
    </row>
    <row r="540" spans="1:76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0</v>
      </c>
      <c r="BV540" s="135">
        <f>'Нарххо 2024'!BV540</f>
        <v>0</v>
      </c>
      <c r="BW540" s="135">
        <f>'Нарххо 2024'!BW540</f>
        <v>0</v>
      </c>
      <c r="BX540" s="169">
        <f>'Нарххо 2024'!BX540</f>
        <v>2.5</v>
      </c>
    </row>
    <row r="541" spans="1:76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0</v>
      </c>
      <c r="BV541" s="135">
        <f>'Нарххо 2024'!BV541</f>
        <v>0</v>
      </c>
      <c r="BW541" s="135">
        <f>'Нарххо 2024'!BW541</f>
        <v>0</v>
      </c>
      <c r="BX541" s="169">
        <f>'Нарххо 2024'!BX541</f>
        <v>40</v>
      </c>
    </row>
    <row r="542" spans="1:76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0</v>
      </c>
      <c r="BV542" s="135">
        <f>'Нарххо 2024'!BV542</f>
        <v>0</v>
      </c>
      <c r="BW542" s="135">
        <f>'Нарххо 2024'!BW542</f>
        <v>0</v>
      </c>
      <c r="BX542" s="169">
        <f>'Нарххо 2024'!BX542</f>
        <v>6.8</v>
      </c>
    </row>
    <row r="543" spans="1:76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0</v>
      </c>
      <c r="BV543" s="135">
        <f>'Нарххо 2024'!BV543</f>
        <v>0</v>
      </c>
      <c r="BW543" s="135">
        <f>'Нарххо 2024'!BW543</f>
        <v>0</v>
      </c>
      <c r="BX543" s="169">
        <f>'Нарххо 2024'!BX543</f>
        <v>10.3</v>
      </c>
    </row>
    <row r="544" spans="1:76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0</v>
      </c>
      <c r="BV544" s="135">
        <f>'Нарххо 2024'!BV544</f>
        <v>0</v>
      </c>
      <c r="BW544" s="135">
        <f>'Нарххо 2024'!BW544</f>
        <v>0</v>
      </c>
      <c r="BX544" s="169">
        <f>'Нарххо 2024'!BX544</f>
        <v>10.8</v>
      </c>
    </row>
    <row r="545" spans="1:76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</row>
    <row r="546" spans="1:76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0</v>
      </c>
      <c r="BV546" s="135">
        <f>'Нарххо 2024'!BV546</f>
        <v>0</v>
      </c>
      <c r="BW546" s="135">
        <f>'Нарххо 2024'!BW546</f>
        <v>0</v>
      </c>
      <c r="BX546" s="169">
        <f>'Нарххо 2024'!BX546</f>
        <v>10.85</v>
      </c>
    </row>
    <row r="547" spans="1:76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0</v>
      </c>
      <c r="BV547" s="135">
        <f>'Нарххо 2024'!BV547</f>
        <v>0</v>
      </c>
      <c r="BW547" s="135">
        <f>'Нарххо 2024'!BW547</f>
        <v>0</v>
      </c>
      <c r="BX547" s="169">
        <f>'Нарххо 2024'!BX547</f>
        <v>10.95</v>
      </c>
    </row>
    <row r="548" spans="1:7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</row>
    <row r="549" spans="1:7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</row>
    <row r="550" spans="1:7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</row>
    <row r="551" spans="1:76" ht="18" x14ac:dyDescent="0.25">
      <c r="A551" s="292" t="s">
        <v>255</v>
      </c>
      <c r="B551" s="292"/>
      <c r="C551" s="359"/>
      <c r="D551" s="359"/>
      <c r="E551" s="359"/>
      <c r="F551" s="359"/>
      <c r="G551" s="359"/>
      <c r="H551" s="359"/>
      <c r="I551" s="359"/>
      <c r="J551" s="359"/>
      <c r="K551" s="359"/>
      <c r="L551" s="359"/>
      <c r="M551" s="359"/>
      <c r="N551" s="359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</row>
    <row r="552" spans="1:76" x14ac:dyDescent="0.3">
      <c r="A552" s="361" t="s">
        <v>156</v>
      </c>
      <c r="B552" s="362"/>
      <c r="C552" s="360" t="s">
        <v>269</v>
      </c>
      <c r="D552" s="359"/>
      <c r="E552" s="359"/>
      <c r="F552" s="359"/>
      <c r="G552" s="359"/>
      <c r="H552" s="359"/>
      <c r="I552" s="359"/>
      <c r="J552" s="359"/>
      <c r="K552" s="359"/>
      <c r="L552" s="359"/>
      <c r="M552" s="359"/>
      <c r="N552" s="359"/>
      <c r="O552" s="363"/>
      <c r="P552" s="363"/>
      <c r="Q552" s="363"/>
      <c r="R552" s="363"/>
      <c r="S552" s="363"/>
      <c r="T552" s="363"/>
      <c r="U552" s="363"/>
      <c r="V552" s="363"/>
      <c r="W552" s="363"/>
      <c r="X552" s="363"/>
      <c r="Y552" s="363"/>
      <c r="Z552" s="363"/>
      <c r="AA552" s="363"/>
      <c r="AB552" s="363"/>
      <c r="AC552" s="363"/>
      <c r="AD552" s="363"/>
      <c r="AE552" s="363"/>
      <c r="AF552" s="363"/>
      <c r="AG552" s="363"/>
      <c r="AH552" s="363"/>
      <c r="AI552" s="363"/>
      <c r="AJ552" s="363"/>
      <c r="AK552" s="363"/>
      <c r="AL552" s="363"/>
      <c r="AM552" s="363"/>
      <c r="AN552" s="363"/>
      <c r="AO552" s="363"/>
      <c r="AP552" s="363"/>
      <c r="AQ552" s="363"/>
      <c r="AR552" s="363"/>
      <c r="AS552" s="363"/>
      <c r="AT552" s="363"/>
      <c r="AU552" s="363"/>
      <c r="AV552" s="363"/>
      <c r="AW552" s="363"/>
      <c r="AX552" s="363"/>
      <c r="AY552" s="363"/>
      <c r="AZ552" s="363"/>
      <c r="BA552" s="363"/>
      <c r="BB552" s="363"/>
      <c r="BC552" s="363"/>
      <c r="BD552" s="363"/>
      <c r="BE552" s="363"/>
      <c r="BF552" s="363"/>
      <c r="BG552" s="363"/>
      <c r="BH552" s="363"/>
      <c r="BI552" s="363"/>
      <c r="BJ552" s="363"/>
      <c r="BK552" s="363"/>
      <c r="BL552" s="363"/>
      <c r="BM552" s="363"/>
      <c r="BN552" s="363"/>
      <c r="BO552" s="363"/>
      <c r="BP552" s="363"/>
      <c r="BQ552" s="363"/>
      <c r="BR552" s="363"/>
      <c r="BS552" s="363"/>
      <c r="BT552" s="363"/>
      <c r="BU552" s="363"/>
      <c r="BV552" s="363"/>
      <c r="BW552" s="363"/>
      <c r="BX552" s="363"/>
    </row>
    <row r="553" spans="1:76" ht="18.75" customHeight="1" x14ac:dyDescent="0.3">
      <c r="A553" s="218"/>
      <c r="B553" s="198"/>
      <c r="C553" s="355" t="s">
        <v>139</v>
      </c>
      <c r="D553" s="356"/>
      <c r="E553" s="356"/>
      <c r="F553" s="357"/>
      <c r="G553" s="354" t="s">
        <v>256</v>
      </c>
      <c r="H553" s="352" t="s">
        <v>139</v>
      </c>
      <c r="I553" s="353"/>
      <c r="J553" s="353"/>
      <c r="K553" s="358"/>
      <c r="L553" s="354" t="s">
        <v>256</v>
      </c>
      <c r="M553" s="352" t="s">
        <v>139</v>
      </c>
      <c r="N553" s="353"/>
      <c r="O553" s="353"/>
      <c r="P553" s="358"/>
      <c r="Q553" s="354" t="s">
        <v>256</v>
      </c>
      <c r="R553" s="352" t="s">
        <v>139</v>
      </c>
      <c r="S553" s="353"/>
      <c r="T553" s="353"/>
      <c r="U553" s="353"/>
      <c r="V553" s="358"/>
      <c r="W553" s="354" t="s">
        <v>256</v>
      </c>
      <c r="X553" s="352" t="s">
        <v>139</v>
      </c>
      <c r="Y553" s="353"/>
      <c r="Z553" s="353"/>
      <c r="AA553" s="358"/>
      <c r="AB553" s="354" t="s">
        <v>256</v>
      </c>
      <c r="AC553" s="352" t="s">
        <v>139</v>
      </c>
      <c r="AD553" s="353"/>
      <c r="AE553" s="353"/>
      <c r="AF553" s="358"/>
      <c r="AG553" s="354" t="s">
        <v>256</v>
      </c>
      <c r="AH553" s="352" t="s">
        <v>139</v>
      </c>
      <c r="AI553" s="353"/>
      <c r="AJ553" s="353"/>
      <c r="AK553" s="353"/>
      <c r="AL553" s="358"/>
      <c r="AM553" s="354" t="s">
        <v>256</v>
      </c>
      <c r="AN553" s="352" t="s">
        <v>139</v>
      </c>
      <c r="AO553" s="353"/>
      <c r="AP553" s="353"/>
      <c r="AQ553" s="358"/>
      <c r="AR553" s="354" t="s">
        <v>256</v>
      </c>
      <c r="AS553" s="352" t="s">
        <v>139</v>
      </c>
      <c r="AT553" s="353"/>
      <c r="AU553" s="353"/>
      <c r="AV553" s="353"/>
      <c r="AW553" s="256"/>
      <c r="AX553" s="354" t="s">
        <v>256</v>
      </c>
      <c r="AY553" s="352" t="s">
        <v>139</v>
      </c>
      <c r="AZ553" s="353"/>
      <c r="BA553" s="353"/>
      <c r="BB553" s="358"/>
      <c r="BC553" s="354" t="s">
        <v>256</v>
      </c>
      <c r="BD553" s="352" t="s">
        <v>139</v>
      </c>
      <c r="BE553" s="353"/>
      <c r="BF553" s="353"/>
      <c r="BG553" s="358"/>
      <c r="BH553" s="354" t="s">
        <v>256</v>
      </c>
      <c r="BI553" s="352" t="s">
        <v>139</v>
      </c>
      <c r="BJ553" s="353"/>
      <c r="BK553" s="353"/>
      <c r="BL553" s="358"/>
      <c r="BM553" s="266"/>
      <c r="BN553" s="354" t="s">
        <v>256</v>
      </c>
      <c r="BO553" s="352" t="s">
        <v>316</v>
      </c>
      <c r="BP553" s="353"/>
      <c r="BQ553" s="353"/>
      <c r="BR553" s="353"/>
      <c r="BS553" s="354" t="s">
        <v>256</v>
      </c>
      <c r="BT553" s="352" t="s">
        <v>316</v>
      </c>
      <c r="BU553" s="353"/>
      <c r="BV553" s="353"/>
      <c r="BW553" s="353"/>
      <c r="BX553" s="354" t="s">
        <v>256</v>
      </c>
    </row>
    <row r="554" spans="1:76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75"/>
      <c r="H554" s="138" t="s">
        <v>141</v>
      </c>
      <c r="I554" s="138" t="s">
        <v>142</v>
      </c>
      <c r="J554" s="138" t="s">
        <v>143</v>
      </c>
      <c r="K554" s="138" t="s">
        <v>144</v>
      </c>
      <c r="L554" s="275"/>
      <c r="M554" s="138" t="s">
        <v>145</v>
      </c>
      <c r="N554" s="138" t="s">
        <v>146</v>
      </c>
      <c r="O554" s="138" t="s">
        <v>147</v>
      </c>
      <c r="P554" s="138" t="s">
        <v>148</v>
      </c>
      <c r="Q554" s="275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75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75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7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7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75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7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7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75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75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75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75"/>
    </row>
    <row r="555" spans="1:76" ht="18" x14ac:dyDescent="0.25">
      <c r="A555" s="287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</row>
    <row r="556" spans="1:76" ht="18" x14ac:dyDescent="0.25">
      <c r="A556" s="288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0</v>
      </c>
      <c r="BV556" s="135">
        <f>'Нарххо 2024'!BV556</f>
        <v>0</v>
      </c>
      <c r="BW556" s="135">
        <f>'Нарххо 2024'!BW556</f>
        <v>0</v>
      </c>
      <c r="BX556" s="169">
        <f>'Нарххо 2024'!BX556</f>
        <v>6</v>
      </c>
    </row>
    <row r="557" spans="1:76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0</v>
      </c>
      <c r="BV557" s="135">
        <f>'Нарххо 2024'!BV557</f>
        <v>0</v>
      </c>
      <c r="BW557" s="135">
        <f>'Нарххо 2024'!BW557</f>
        <v>0</v>
      </c>
      <c r="BX557" s="169">
        <f>'Нарххо 2024'!BX557</f>
        <v>5</v>
      </c>
    </row>
    <row r="558" spans="1:76" ht="18" x14ac:dyDescent="0.25">
      <c r="A558" s="287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</row>
    <row r="559" spans="1:76" ht="18" x14ac:dyDescent="0.25">
      <c r="A559" s="288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0</v>
      </c>
      <c r="BV559" s="135">
        <f>'Нарххо 2024'!BV559</f>
        <v>0</v>
      </c>
      <c r="BW559" s="135">
        <f>'Нарххо 2024'!BW559</f>
        <v>0</v>
      </c>
      <c r="BX559" s="169">
        <f>'Нарххо 2024'!BX559</f>
        <v>2.5</v>
      </c>
    </row>
    <row r="560" spans="1:76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0</v>
      </c>
      <c r="BV560" s="135">
        <f>'Нарххо 2024'!BV560</f>
        <v>0</v>
      </c>
      <c r="BW560" s="135">
        <f>'Нарххо 2024'!BW560</f>
        <v>0</v>
      </c>
      <c r="BX560" s="169">
        <f>'Нарххо 2024'!BX560</f>
        <v>3.3</v>
      </c>
    </row>
    <row r="561" spans="1:76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0</v>
      </c>
      <c r="BV561" s="135">
        <f>'Нарххо 2024'!BV561</f>
        <v>0</v>
      </c>
      <c r="BW561" s="135">
        <f>'Нарххо 2024'!BW561</f>
        <v>0</v>
      </c>
      <c r="BX561" s="169">
        <f>'Нарххо 2024'!BX561</f>
        <v>20</v>
      </c>
    </row>
    <row r="562" spans="1:76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0</v>
      </c>
      <c r="BV562" s="135">
        <f>'Нарххо 2024'!BV562</f>
        <v>0</v>
      </c>
      <c r="BW562" s="135">
        <f>'Нарххо 2024'!BW562</f>
        <v>0</v>
      </c>
      <c r="BX562" s="169">
        <f>'Нарххо 2024'!BX562</f>
        <v>17</v>
      </c>
    </row>
    <row r="563" spans="1:76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0</v>
      </c>
      <c r="BV563" s="135">
        <f>'Нарххо 2024'!BV563</f>
        <v>0</v>
      </c>
      <c r="BW563" s="135">
        <f>'Нарххо 2024'!BW563</f>
        <v>0</v>
      </c>
      <c r="BX563" s="169">
        <f>'Нарххо 2024'!BX563</f>
        <v>6</v>
      </c>
    </row>
    <row r="564" spans="1:76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0</v>
      </c>
      <c r="BV564" s="135">
        <f>'Нарххо 2024'!BV564</f>
        <v>0</v>
      </c>
      <c r="BW564" s="135">
        <f>'Нарххо 2024'!BW564</f>
        <v>0</v>
      </c>
      <c r="BX564" s="169">
        <f>'Нарххо 2024'!BX564</f>
        <v>14</v>
      </c>
    </row>
    <row r="565" spans="1:76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0</v>
      </c>
      <c r="BV565" s="135">
        <f>'Нарххо 2024'!BV565</f>
        <v>0</v>
      </c>
      <c r="BW565" s="135">
        <f>'Нарххо 2024'!BW565</f>
        <v>0</v>
      </c>
      <c r="BX565" s="169">
        <f>'Нарххо 2024'!BX565</f>
        <v>16.2</v>
      </c>
    </row>
    <row r="566" spans="1:76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0</v>
      </c>
      <c r="BV566" s="135">
        <f>'Нарххо 2024'!BV566</f>
        <v>0</v>
      </c>
      <c r="BW566" s="135">
        <f>'Нарххо 2024'!BW566</f>
        <v>0</v>
      </c>
      <c r="BX566" s="169">
        <f>'Нарххо 2024'!BX566</f>
        <v>17</v>
      </c>
    </row>
    <row r="567" spans="1:76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0</v>
      </c>
      <c r="BV567" s="135">
        <f>'Нарххо 2024'!BV567</f>
        <v>0</v>
      </c>
      <c r="BW567" s="135">
        <f>'Нарххо 2024'!BW567</f>
        <v>0</v>
      </c>
      <c r="BX567" s="169">
        <f>'Нарххо 2024'!BX567</f>
        <v>88</v>
      </c>
    </row>
    <row r="568" spans="1:76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0</v>
      </c>
      <c r="BV568" s="135">
        <f>'Нарххо 2024'!BV568</f>
        <v>0</v>
      </c>
      <c r="BW568" s="135">
        <f>'Нарххо 2024'!BW568</f>
        <v>0</v>
      </c>
      <c r="BX568" s="169">
        <f>'Нарххо 2024'!BX568</f>
        <v>90</v>
      </c>
    </row>
    <row r="569" spans="1:76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0</v>
      </c>
      <c r="BV569" s="135">
        <f>'Нарххо 2024'!BV569</f>
        <v>0</v>
      </c>
      <c r="BW569" s="135">
        <f>'Нарххо 2024'!BW569</f>
        <v>0</v>
      </c>
      <c r="BX569" s="169">
        <f>'Нарххо 2024'!BX569</f>
        <v>7</v>
      </c>
    </row>
    <row r="570" spans="1:76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0</v>
      </c>
      <c r="BV570" s="135">
        <f>'Нарххо 2024'!BV570</f>
        <v>0</v>
      </c>
      <c r="BW570" s="135">
        <f>'Нарххо 2024'!BW570</f>
        <v>0</v>
      </c>
      <c r="BX570" s="169">
        <f>'Нарххо 2024'!BX570</f>
        <v>13</v>
      </c>
    </row>
    <row r="571" spans="1:76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0</v>
      </c>
      <c r="BV571" s="135">
        <f>'Нарххо 2024'!BV571</f>
        <v>0</v>
      </c>
      <c r="BW571" s="135">
        <f>'Нарххо 2024'!BW571</f>
        <v>0</v>
      </c>
      <c r="BX571" s="169">
        <f>'Нарххо 2024'!BX571</f>
        <v>10.5</v>
      </c>
    </row>
    <row r="572" spans="1:76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0</v>
      </c>
      <c r="BV572" s="135">
        <f>'Нарххо 2024'!BV572</f>
        <v>0</v>
      </c>
      <c r="BW572" s="135">
        <f>'Нарххо 2024'!BW572</f>
        <v>0</v>
      </c>
      <c r="BX572" s="169">
        <f>'Нарххо 2024'!BX572</f>
        <v>50</v>
      </c>
    </row>
    <row r="573" spans="1:76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0</v>
      </c>
      <c r="BV573" s="135">
        <f>'Нарххо 2024'!BV573</f>
        <v>0</v>
      </c>
      <c r="BW573" s="135">
        <f>'Нарххо 2024'!BW573</f>
        <v>0</v>
      </c>
      <c r="BX573" s="169">
        <f>'Нарххо 2024'!BX573</f>
        <v>50</v>
      </c>
    </row>
    <row r="574" spans="1:76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0</v>
      </c>
      <c r="BV574" s="135">
        <f>'Нарххо 2024'!BV574</f>
        <v>0</v>
      </c>
      <c r="BW574" s="135">
        <f>'Нарххо 2024'!BW574</f>
        <v>0</v>
      </c>
      <c r="BX574" s="169">
        <f>'Нарххо 2024'!BX574</f>
        <v>5</v>
      </c>
    </row>
    <row r="575" spans="1:76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0</v>
      </c>
      <c r="BV575" s="135">
        <f>'Нарххо 2024'!BV575</f>
        <v>0</v>
      </c>
      <c r="BW575" s="135">
        <f>'Нарххо 2024'!BW575</f>
        <v>0</v>
      </c>
      <c r="BX575" s="169">
        <f>'Нарххо 2024'!BX575</f>
        <v>4.3</v>
      </c>
    </row>
    <row r="576" spans="1:76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0</v>
      </c>
      <c r="BV576" s="135">
        <f>'Нарххо 2024'!BV576</f>
        <v>0</v>
      </c>
      <c r="BW576" s="135">
        <f>'Нарххо 2024'!BW576</f>
        <v>0</v>
      </c>
      <c r="BX576" s="169">
        <f>'Нарххо 2024'!BX576</f>
        <v>3.5</v>
      </c>
    </row>
    <row r="577" spans="1:76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0</v>
      </c>
      <c r="BV577" s="135">
        <f>'Нарххо 2024'!BV577</f>
        <v>0</v>
      </c>
      <c r="BW577" s="135">
        <f>'Нарххо 2024'!BW577</f>
        <v>0</v>
      </c>
      <c r="BX577" s="169">
        <f>'Нарххо 2024'!BX577</f>
        <v>18</v>
      </c>
    </row>
    <row r="578" spans="1:76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0</v>
      </c>
      <c r="BV578" s="135">
        <f>'Нарххо 2024'!BV578</f>
        <v>0</v>
      </c>
      <c r="BW578" s="135">
        <f>'Нарххо 2024'!BW578</f>
        <v>0</v>
      </c>
      <c r="BX578" s="169">
        <f>'Нарххо 2024'!BX578</f>
        <v>18</v>
      </c>
    </row>
    <row r="579" spans="1:76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0</v>
      </c>
      <c r="BV579" s="135">
        <f>'Нарххо 2024'!BV579</f>
        <v>0</v>
      </c>
      <c r="BW579" s="135">
        <f>'Нарххо 2024'!BW579</f>
        <v>0</v>
      </c>
      <c r="BX579" s="169">
        <f>'Нарххо 2024'!BX579</f>
        <v>16</v>
      </c>
    </row>
    <row r="580" spans="1:76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0</v>
      </c>
      <c r="BV580" s="135">
        <f>'Нарххо 2024'!BV580</f>
        <v>0</v>
      </c>
      <c r="BW580" s="135">
        <f>'Нарххо 2024'!BW580</f>
        <v>0</v>
      </c>
      <c r="BX580" s="169">
        <f>'Нарххо 2024'!BX580</f>
        <v>5</v>
      </c>
    </row>
    <row r="581" spans="1:76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0</v>
      </c>
      <c r="BV581" s="135">
        <f>'Нарххо 2024'!BV581</f>
        <v>0</v>
      </c>
      <c r="BW581" s="135">
        <f>'Нарххо 2024'!BW581</f>
        <v>0</v>
      </c>
      <c r="BX581" s="169">
        <f>'Нарххо 2024'!BX581</f>
        <v>3.5</v>
      </c>
    </row>
    <row r="582" spans="1:76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0</v>
      </c>
      <c r="BV582" s="135">
        <f>'Нарххо 2024'!BV582</f>
        <v>0</v>
      </c>
      <c r="BW582" s="135">
        <f>'Нарххо 2024'!BW582</f>
        <v>0</v>
      </c>
      <c r="BX582" s="169">
        <f>'Нарххо 2024'!BX582</f>
        <v>40</v>
      </c>
    </row>
    <row r="583" spans="1:76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0</v>
      </c>
      <c r="BV583" s="135">
        <f>'Нарххо 2024'!BV583</f>
        <v>0</v>
      </c>
      <c r="BW583" s="135">
        <f>'Нарххо 2024'!BW583</f>
        <v>0</v>
      </c>
      <c r="BX583" s="169">
        <f>'Нарххо 2024'!BX583</f>
        <v>6.8</v>
      </c>
    </row>
    <row r="584" spans="1:76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0</v>
      </c>
      <c r="BV584" s="135">
        <f>'Нарххо 2024'!BV584</f>
        <v>0</v>
      </c>
      <c r="BW584" s="135">
        <f>'Нарххо 2024'!BW584</f>
        <v>0</v>
      </c>
      <c r="BX584" s="169">
        <f>'Нарххо 2024'!BX584</f>
        <v>10.4</v>
      </c>
    </row>
    <row r="585" spans="1:76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0</v>
      </c>
      <c r="BV585" s="135">
        <f>'Нарххо 2024'!BV585</f>
        <v>0</v>
      </c>
      <c r="BW585" s="135">
        <f>'Нарххо 2024'!BW585</f>
        <v>0</v>
      </c>
      <c r="BX585" s="169">
        <f>'Нарххо 2024'!BX585</f>
        <v>10.5</v>
      </c>
    </row>
    <row r="586" spans="1:76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</row>
    <row r="587" spans="1:76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0</v>
      </c>
      <c r="BV587" s="135">
        <f>'Нарххо 2024'!BV587</f>
        <v>0</v>
      </c>
      <c r="BW587" s="135">
        <f>'Нарххо 2024'!BW587</f>
        <v>0</v>
      </c>
      <c r="BX587" s="169">
        <f>'Нарххо 2024'!BX587</f>
        <v>10.85</v>
      </c>
    </row>
    <row r="588" spans="1:76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0</v>
      </c>
      <c r="BV588" s="135">
        <f>'Нарххо 2024'!BV588</f>
        <v>0</v>
      </c>
      <c r="BW588" s="135">
        <f>'Нарххо 2024'!BW588</f>
        <v>0</v>
      </c>
      <c r="BX588" s="169">
        <f>'Нарххо 2024'!BX588</f>
        <v>10.95</v>
      </c>
    </row>
    <row r="589" spans="1:7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</row>
    <row r="590" spans="1:7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</row>
    <row r="591" spans="1:7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</row>
    <row r="592" spans="1:76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</row>
    <row r="593" spans="1:76" ht="18" x14ac:dyDescent="0.25">
      <c r="A593" s="292" t="s">
        <v>255</v>
      </c>
      <c r="B593" s="292"/>
      <c r="C593" s="359"/>
      <c r="D593" s="359"/>
      <c r="E593" s="359"/>
      <c r="F593" s="359"/>
      <c r="G593" s="359"/>
      <c r="H593" s="359"/>
      <c r="I593" s="359"/>
      <c r="J593" s="359"/>
      <c r="K593" s="359"/>
      <c r="L593" s="359"/>
      <c r="M593" s="359"/>
      <c r="N593" s="359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</row>
    <row r="594" spans="1:76" x14ac:dyDescent="0.3">
      <c r="A594" s="361" t="s">
        <v>156</v>
      </c>
      <c r="B594" s="362"/>
      <c r="C594" s="360" t="s">
        <v>270</v>
      </c>
      <c r="D594" s="359"/>
      <c r="E594" s="359"/>
      <c r="F594" s="359"/>
      <c r="G594" s="359"/>
      <c r="H594" s="359"/>
      <c r="I594" s="359"/>
      <c r="J594" s="359"/>
      <c r="K594" s="359"/>
      <c r="L594" s="359"/>
      <c r="M594" s="359"/>
      <c r="N594" s="359"/>
      <c r="O594" s="363"/>
      <c r="P594" s="363"/>
      <c r="Q594" s="363"/>
      <c r="R594" s="363"/>
      <c r="S594" s="363"/>
      <c r="T594" s="363"/>
      <c r="U594" s="363"/>
      <c r="V594" s="363"/>
      <c r="W594" s="363"/>
      <c r="X594" s="363"/>
      <c r="Y594" s="363"/>
      <c r="Z594" s="363"/>
      <c r="AA594" s="363"/>
      <c r="AB594" s="363"/>
      <c r="AC594" s="363"/>
      <c r="AD594" s="363"/>
      <c r="AE594" s="363"/>
      <c r="AF594" s="363"/>
      <c r="AG594" s="363"/>
      <c r="AH594" s="363"/>
      <c r="AI594" s="363"/>
      <c r="AJ594" s="363"/>
      <c r="AK594" s="363"/>
      <c r="AL594" s="363"/>
      <c r="AM594" s="363"/>
      <c r="AN594" s="363"/>
      <c r="AO594" s="363"/>
      <c r="AP594" s="363"/>
      <c r="AQ594" s="363"/>
      <c r="AR594" s="363"/>
      <c r="AS594" s="363"/>
      <c r="AT594" s="363"/>
      <c r="AU594" s="363"/>
      <c r="AV594" s="363"/>
      <c r="AW594" s="363"/>
      <c r="AX594" s="363"/>
      <c r="AY594" s="363"/>
      <c r="AZ594" s="363"/>
      <c r="BA594" s="363"/>
      <c r="BB594" s="363"/>
      <c r="BC594" s="363"/>
      <c r="BD594" s="363"/>
      <c r="BE594" s="363"/>
      <c r="BF594" s="363"/>
      <c r="BG594" s="363"/>
      <c r="BH594" s="363"/>
      <c r="BI594" s="363"/>
      <c r="BJ594" s="363"/>
      <c r="BK594" s="363"/>
      <c r="BL594" s="363"/>
      <c r="BM594" s="363"/>
      <c r="BN594" s="363"/>
      <c r="BO594" s="363"/>
      <c r="BP594" s="363"/>
      <c r="BQ594" s="363"/>
      <c r="BR594" s="363"/>
      <c r="BS594" s="363"/>
      <c r="BT594" s="363"/>
      <c r="BU594" s="363"/>
      <c r="BV594" s="363"/>
      <c r="BW594" s="363"/>
      <c r="BX594" s="363"/>
    </row>
    <row r="595" spans="1:76" ht="18.75" customHeight="1" x14ac:dyDescent="0.3">
      <c r="A595" s="218"/>
      <c r="B595" s="198"/>
      <c r="C595" s="355" t="s">
        <v>139</v>
      </c>
      <c r="D595" s="356"/>
      <c r="E595" s="356"/>
      <c r="F595" s="357"/>
      <c r="G595" s="354" t="s">
        <v>256</v>
      </c>
      <c r="H595" s="352" t="s">
        <v>139</v>
      </c>
      <c r="I595" s="353"/>
      <c r="J595" s="353"/>
      <c r="K595" s="358"/>
      <c r="L595" s="354" t="s">
        <v>256</v>
      </c>
      <c r="M595" s="352" t="s">
        <v>139</v>
      </c>
      <c r="N595" s="353"/>
      <c r="O595" s="353"/>
      <c r="P595" s="358"/>
      <c r="Q595" s="354" t="s">
        <v>256</v>
      </c>
      <c r="R595" s="352" t="s">
        <v>139</v>
      </c>
      <c r="S595" s="353"/>
      <c r="T595" s="353"/>
      <c r="U595" s="353"/>
      <c r="V595" s="358"/>
      <c r="W595" s="354" t="s">
        <v>256</v>
      </c>
      <c r="X595" s="352" t="s">
        <v>139</v>
      </c>
      <c r="Y595" s="353"/>
      <c r="Z595" s="353"/>
      <c r="AA595" s="358"/>
      <c r="AB595" s="354" t="s">
        <v>256</v>
      </c>
      <c r="AC595" s="352" t="s">
        <v>139</v>
      </c>
      <c r="AD595" s="353"/>
      <c r="AE595" s="353"/>
      <c r="AF595" s="358"/>
      <c r="AG595" s="354" t="s">
        <v>256</v>
      </c>
      <c r="AH595" s="352" t="s">
        <v>139</v>
      </c>
      <c r="AI595" s="353"/>
      <c r="AJ595" s="353"/>
      <c r="AK595" s="353"/>
      <c r="AL595" s="358"/>
      <c r="AM595" s="354" t="s">
        <v>256</v>
      </c>
      <c r="AN595" s="352" t="s">
        <v>139</v>
      </c>
      <c r="AO595" s="353"/>
      <c r="AP595" s="353"/>
      <c r="AQ595" s="358"/>
      <c r="AR595" s="354" t="s">
        <v>256</v>
      </c>
      <c r="AS595" s="352" t="s">
        <v>139</v>
      </c>
      <c r="AT595" s="353"/>
      <c r="AU595" s="353"/>
      <c r="AV595" s="353"/>
      <c r="AW595" s="256"/>
      <c r="AX595" s="354" t="s">
        <v>256</v>
      </c>
      <c r="AY595" s="352" t="s">
        <v>139</v>
      </c>
      <c r="AZ595" s="353"/>
      <c r="BA595" s="353"/>
      <c r="BB595" s="358"/>
      <c r="BC595" s="354" t="s">
        <v>256</v>
      </c>
      <c r="BD595" s="352" t="s">
        <v>139</v>
      </c>
      <c r="BE595" s="353"/>
      <c r="BF595" s="353"/>
      <c r="BG595" s="358"/>
      <c r="BH595" s="354" t="s">
        <v>256</v>
      </c>
      <c r="BI595" s="352" t="s">
        <v>139</v>
      </c>
      <c r="BJ595" s="353"/>
      <c r="BK595" s="353"/>
      <c r="BL595" s="358"/>
      <c r="BM595" s="266"/>
      <c r="BN595" s="354" t="s">
        <v>256</v>
      </c>
      <c r="BO595" s="352" t="s">
        <v>316</v>
      </c>
      <c r="BP595" s="353"/>
      <c r="BQ595" s="353"/>
      <c r="BR595" s="353"/>
      <c r="BS595" s="354" t="s">
        <v>256</v>
      </c>
      <c r="BT595" s="352" t="s">
        <v>316</v>
      </c>
      <c r="BU595" s="353"/>
      <c r="BV595" s="353"/>
      <c r="BW595" s="353"/>
      <c r="BX595" s="354" t="s">
        <v>256</v>
      </c>
    </row>
    <row r="596" spans="1:76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75"/>
      <c r="H596" s="138" t="s">
        <v>141</v>
      </c>
      <c r="I596" s="138" t="s">
        <v>142</v>
      </c>
      <c r="J596" s="138" t="s">
        <v>143</v>
      </c>
      <c r="K596" s="138" t="s">
        <v>144</v>
      </c>
      <c r="L596" s="275"/>
      <c r="M596" s="138" t="s">
        <v>145</v>
      </c>
      <c r="N596" s="138" t="s">
        <v>146</v>
      </c>
      <c r="O596" s="138" t="s">
        <v>147</v>
      </c>
      <c r="P596" s="138" t="s">
        <v>148</v>
      </c>
      <c r="Q596" s="275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75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75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7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7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75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7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7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75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75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75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75"/>
    </row>
    <row r="597" spans="1:76" ht="18" x14ac:dyDescent="0.25">
      <c r="A597" s="287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</row>
    <row r="598" spans="1:76" ht="18" x14ac:dyDescent="0.25">
      <c r="A598" s="288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0</v>
      </c>
      <c r="BV598" s="135">
        <f>'Нарххо 2024'!BV598</f>
        <v>0</v>
      </c>
      <c r="BW598" s="135">
        <f>'Нарххо 2024'!BW598</f>
        <v>0</v>
      </c>
      <c r="BX598" s="169">
        <f>'Нарххо 2024'!BX598</f>
        <v>5.5</v>
      </c>
    </row>
    <row r="599" spans="1:76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0</v>
      </c>
      <c r="BV599" s="135">
        <f>'Нарххо 2024'!BV599</f>
        <v>0</v>
      </c>
      <c r="BW599" s="135">
        <f>'Нарххо 2024'!BW599</f>
        <v>0</v>
      </c>
      <c r="BX599" s="169">
        <f>'Нарххо 2024'!BX599</f>
        <v>5</v>
      </c>
    </row>
    <row r="600" spans="1:76" ht="18" x14ac:dyDescent="0.25">
      <c r="A600" s="287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</row>
    <row r="601" spans="1:76" ht="18" x14ac:dyDescent="0.25">
      <c r="A601" s="288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0</v>
      </c>
      <c r="BV601" s="135">
        <f>'Нарххо 2024'!BV601</f>
        <v>0</v>
      </c>
      <c r="BW601" s="135">
        <f>'Нарххо 2024'!BW601</f>
        <v>0</v>
      </c>
      <c r="BX601" s="169">
        <f>'Нарххо 2024'!BX601</f>
        <v>3</v>
      </c>
    </row>
    <row r="602" spans="1:76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0</v>
      </c>
      <c r="BV602" s="135">
        <f>'Нарххо 2024'!BV602</f>
        <v>0</v>
      </c>
      <c r="BW602" s="135">
        <f>'Нарххо 2024'!BW602</f>
        <v>0</v>
      </c>
      <c r="BX602" s="169">
        <f>'Нарххо 2024'!BX602</f>
        <v>3</v>
      </c>
    </row>
    <row r="603" spans="1:76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0</v>
      </c>
      <c r="BV603" s="135">
        <f>'Нарххо 2024'!BV603</f>
        <v>0</v>
      </c>
      <c r="BW603" s="135">
        <f>'Нарххо 2024'!BW603</f>
        <v>0</v>
      </c>
      <c r="BX603" s="169">
        <f>'Нарххо 2024'!BX603</f>
        <v>22</v>
      </c>
    </row>
    <row r="604" spans="1:76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0</v>
      </c>
      <c r="BV604" s="135">
        <f>'Нарххо 2024'!BV604</f>
        <v>0</v>
      </c>
      <c r="BW604" s="135">
        <f>'Нарххо 2024'!BW604</f>
        <v>0</v>
      </c>
      <c r="BX604" s="169">
        <f>'Нарххо 2024'!BX604</f>
        <v>16</v>
      </c>
    </row>
    <row r="605" spans="1:76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0</v>
      </c>
      <c r="BV605" s="135">
        <f>'Нарххо 2024'!BV605</f>
        <v>0</v>
      </c>
      <c r="BW605" s="135">
        <f>'Нарххо 2024'!BW605</f>
        <v>0</v>
      </c>
      <c r="BX605" s="169">
        <f>'Нарххо 2024'!BX605</f>
        <v>10</v>
      </c>
    </row>
    <row r="606" spans="1:76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0</v>
      </c>
      <c r="BV606" s="135">
        <f>'Нарххо 2024'!BV606</f>
        <v>0</v>
      </c>
      <c r="BW606" s="135">
        <f>'Нарххо 2024'!BW606</f>
        <v>0</v>
      </c>
      <c r="BX606" s="169">
        <f>'Нарххо 2024'!BX606</f>
        <v>12</v>
      </c>
    </row>
    <row r="607" spans="1:76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0</v>
      </c>
      <c r="BV607" s="135">
        <f>'Нарххо 2024'!BV607</f>
        <v>0</v>
      </c>
      <c r="BW607" s="135">
        <f>'Нарххо 2024'!BW607</f>
        <v>0</v>
      </c>
      <c r="BX607" s="169">
        <f>'Нарххо 2024'!BX607</f>
        <v>16</v>
      </c>
    </row>
    <row r="608" spans="1:76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0</v>
      </c>
      <c r="BV608" s="135">
        <f>'Нарххо 2024'!BV608</f>
        <v>0</v>
      </c>
      <c r="BW608" s="135">
        <f>'Нарххо 2024'!BW608</f>
        <v>0</v>
      </c>
      <c r="BX608" s="169">
        <f>'Нарххо 2024'!BX608</f>
        <v>17</v>
      </c>
    </row>
    <row r="609" spans="1:76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0</v>
      </c>
      <c r="BV609" s="135">
        <f>'Нарххо 2024'!BV609</f>
        <v>0</v>
      </c>
      <c r="BW609" s="135">
        <f>'Нарххо 2024'!BW609</f>
        <v>0</v>
      </c>
      <c r="BX609" s="169">
        <f>'Нарххо 2024'!BX609</f>
        <v>80</v>
      </c>
    </row>
    <row r="610" spans="1:76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0</v>
      </c>
      <c r="BV610" s="135">
        <f>'Нарххо 2024'!BV610</f>
        <v>0</v>
      </c>
      <c r="BW610" s="135">
        <f>'Нарххо 2024'!BW610</f>
        <v>0</v>
      </c>
      <c r="BX610" s="169">
        <f>'Нарххо 2024'!BX610</f>
        <v>85</v>
      </c>
    </row>
    <row r="611" spans="1:76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0</v>
      </c>
      <c r="BV611" s="135">
        <f>'Нарххо 2024'!BV611</f>
        <v>0</v>
      </c>
      <c r="BW611" s="135">
        <f>'Нарххо 2024'!BW611</f>
        <v>0</v>
      </c>
      <c r="BX611" s="169">
        <f>'Нарххо 2024'!BX611</f>
        <v>5.5</v>
      </c>
    </row>
    <row r="612" spans="1:76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0</v>
      </c>
      <c r="BV612" s="135">
        <f>'Нарххо 2024'!BV612</f>
        <v>0</v>
      </c>
      <c r="BW612" s="135">
        <f>'Нарххо 2024'!BW612</f>
        <v>0</v>
      </c>
      <c r="BX612" s="169">
        <f>'Нарххо 2024'!BX612</f>
        <v>11.66</v>
      </c>
    </row>
    <row r="613" spans="1:76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0</v>
      </c>
      <c r="BV613" s="135">
        <f>'Нарххо 2024'!BV613</f>
        <v>0</v>
      </c>
      <c r="BW613" s="135">
        <f>'Нарххо 2024'!BW613</f>
        <v>0</v>
      </c>
      <c r="BX613" s="169">
        <f>'Нарххо 2024'!BX613</f>
        <v>11</v>
      </c>
    </row>
    <row r="614" spans="1:76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0</v>
      </c>
      <c r="BV614" s="135">
        <f>'Нарххо 2024'!BV614</f>
        <v>0</v>
      </c>
      <c r="BW614" s="135">
        <f>'Нарххо 2024'!BW614</f>
        <v>0</v>
      </c>
      <c r="BX614" s="169">
        <f>'Нарххо 2024'!BX614</f>
        <v>45</v>
      </c>
    </row>
    <row r="615" spans="1:76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0</v>
      </c>
      <c r="BV615" s="135">
        <f>'Нарххо 2024'!BV615</f>
        <v>0</v>
      </c>
      <c r="BW615" s="135">
        <f>'Нарххо 2024'!BW615</f>
        <v>0</v>
      </c>
      <c r="BX615" s="169">
        <f>'Нарххо 2024'!BX615</f>
        <v>45</v>
      </c>
    </row>
    <row r="616" spans="1:76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0</v>
      </c>
      <c r="BV616" s="135">
        <f>'Нарххо 2024'!BV616</f>
        <v>0</v>
      </c>
      <c r="BW616" s="135">
        <f>'Нарххо 2024'!BW616</f>
        <v>0</v>
      </c>
      <c r="BX616" s="169">
        <f>'Нарххо 2024'!BX616</f>
        <v>5.2</v>
      </c>
    </row>
    <row r="617" spans="1:76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0</v>
      </c>
      <c r="BV617" s="135">
        <f>'Нарххо 2024'!BV617</f>
        <v>0</v>
      </c>
      <c r="BW617" s="135">
        <f>'Нарххо 2024'!BW617</f>
        <v>0</v>
      </c>
      <c r="BX617" s="169">
        <f>'Нарххо 2024'!BX617</f>
        <v>4.7</v>
      </c>
    </row>
    <row r="618" spans="1:76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0</v>
      </c>
      <c r="BV618" s="135">
        <f>'Нарххо 2024'!BV618</f>
        <v>0</v>
      </c>
      <c r="BW618" s="135">
        <f>'Нарххо 2024'!BW618</f>
        <v>0</v>
      </c>
      <c r="BX618" s="169">
        <f>'Нарххо 2024'!BX618</f>
        <v>3.5</v>
      </c>
    </row>
    <row r="619" spans="1:76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0</v>
      </c>
      <c r="BV619" s="135">
        <f>'Нарххо 2024'!BV619</f>
        <v>0</v>
      </c>
      <c r="BW619" s="135">
        <f>'Нарххо 2024'!BW619</f>
        <v>0</v>
      </c>
      <c r="BX619" s="169">
        <f>'Нарххо 2024'!BX619</f>
        <v>18</v>
      </c>
    </row>
    <row r="620" spans="1:76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0</v>
      </c>
      <c r="BV620" s="135">
        <f>'Нарххо 2024'!BV620</f>
        <v>0</v>
      </c>
      <c r="BW620" s="135">
        <f>'Нарххо 2024'!BW620</f>
        <v>0</v>
      </c>
      <c r="BX620" s="169">
        <f>'Нарххо 2024'!BX620</f>
        <v>20</v>
      </c>
    </row>
    <row r="621" spans="1:76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0</v>
      </c>
      <c r="BV621" s="135">
        <f>'Нарххо 2024'!BV621</f>
        <v>0</v>
      </c>
      <c r="BW621" s="135">
        <f>'Нарххо 2024'!BW621</f>
        <v>0</v>
      </c>
      <c r="BX621" s="169">
        <f>'Нарххо 2024'!BX621</f>
        <v>19</v>
      </c>
    </row>
    <row r="622" spans="1:76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0</v>
      </c>
      <c r="BV622" s="135">
        <f>'Нарххо 2024'!BV622</f>
        <v>0</v>
      </c>
      <c r="BW622" s="135">
        <f>'Нарххо 2024'!BW622</f>
        <v>0</v>
      </c>
      <c r="BX622" s="169">
        <f>'Нарххо 2024'!BX622</f>
        <v>5</v>
      </c>
    </row>
    <row r="623" spans="1:76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0</v>
      </c>
      <c r="BV623" s="135">
        <f>'Нарххо 2024'!BV623</f>
        <v>0</v>
      </c>
      <c r="BW623" s="135">
        <f>'Нарххо 2024'!BW623</f>
        <v>0</v>
      </c>
      <c r="BX623" s="169">
        <f>'Нарххо 2024'!BX623</f>
        <v>2.5</v>
      </c>
    </row>
    <row r="624" spans="1:76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0</v>
      </c>
      <c r="BV624" s="135">
        <f>'Нарххо 2024'!BV624</f>
        <v>0</v>
      </c>
      <c r="BW624" s="135">
        <f>'Нарххо 2024'!BW624</f>
        <v>0</v>
      </c>
      <c r="BX624" s="169">
        <f>'Нарххо 2024'!BX624</f>
        <v>40</v>
      </c>
    </row>
    <row r="625" spans="1:76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0</v>
      </c>
      <c r="BV625" s="135">
        <f>'Нарххо 2024'!BV625</f>
        <v>0</v>
      </c>
      <c r="BW625" s="135">
        <f>'Нарххо 2024'!BW625</f>
        <v>0</v>
      </c>
      <c r="BX625" s="169">
        <f>'Нарххо 2024'!BX625</f>
        <v>6.8</v>
      </c>
    </row>
    <row r="626" spans="1:76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0</v>
      </c>
      <c r="BV626" s="135">
        <f>'Нарххо 2024'!BV626</f>
        <v>0</v>
      </c>
      <c r="BW626" s="135">
        <f>'Нарххо 2024'!BW626</f>
        <v>0</v>
      </c>
      <c r="BX626" s="169">
        <f>'Нарххо 2024'!BX626</f>
        <v>10.6</v>
      </c>
    </row>
    <row r="627" spans="1:76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0</v>
      </c>
      <c r="BV627" s="135">
        <f>'Нарххо 2024'!BV627</f>
        <v>0</v>
      </c>
      <c r="BW627" s="135">
        <f>'Нарххо 2024'!BW627</f>
        <v>0</v>
      </c>
      <c r="BX627" s="169">
        <f>'Нарххо 2024'!BX627</f>
        <v>11.2</v>
      </c>
    </row>
    <row r="628" spans="1:76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</row>
    <row r="629" spans="1:76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0</v>
      </c>
      <c r="BV629" s="135">
        <f>'Нарххо 2024'!BV629</f>
        <v>0</v>
      </c>
      <c r="BW629" s="135">
        <f>'Нарххо 2024'!BW629</f>
        <v>0</v>
      </c>
      <c r="BX629" s="169">
        <f>'Нарххо 2024'!BX629</f>
        <v>10.85</v>
      </c>
    </row>
    <row r="630" spans="1:76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0</v>
      </c>
      <c r="BV630" s="135">
        <f>'Нарххо 2024'!BV630</f>
        <v>0</v>
      </c>
      <c r="BW630" s="135">
        <f>'Нарххо 2024'!BW630</f>
        <v>0</v>
      </c>
      <c r="BX630" s="169">
        <f>'Нарххо 2024'!BX630</f>
        <v>10.95</v>
      </c>
    </row>
    <row r="631" spans="1:7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</row>
    <row r="632" spans="1:7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</row>
    <row r="633" spans="1:7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</row>
    <row r="634" spans="1:76" ht="18" x14ac:dyDescent="0.25">
      <c r="A634" s="292" t="s">
        <v>255</v>
      </c>
      <c r="B634" s="292"/>
      <c r="C634" s="359"/>
      <c r="D634" s="359"/>
      <c r="E634" s="359"/>
      <c r="F634" s="359"/>
      <c r="G634" s="359"/>
      <c r="H634" s="359"/>
      <c r="I634" s="359"/>
      <c r="J634" s="359"/>
      <c r="K634" s="359"/>
      <c r="L634" s="359"/>
      <c r="M634" s="359"/>
      <c r="N634" s="359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</row>
    <row r="635" spans="1:76" x14ac:dyDescent="0.3">
      <c r="A635" s="361" t="s">
        <v>156</v>
      </c>
      <c r="B635" s="362"/>
      <c r="C635" s="360" t="s">
        <v>271</v>
      </c>
      <c r="D635" s="359"/>
      <c r="E635" s="359"/>
      <c r="F635" s="359"/>
      <c r="G635" s="359"/>
      <c r="H635" s="359"/>
      <c r="I635" s="359"/>
      <c r="J635" s="359"/>
      <c r="K635" s="359"/>
      <c r="L635" s="359"/>
      <c r="M635" s="359"/>
      <c r="N635" s="359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  <c r="AA635" s="363"/>
      <c r="AB635" s="363"/>
      <c r="AC635" s="363"/>
      <c r="AD635" s="363"/>
      <c r="AE635" s="363"/>
      <c r="AF635" s="363"/>
      <c r="AG635" s="363"/>
      <c r="AH635" s="363"/>
      <c r="AI635" s="363"/>
      <c r="AJ635" s="363"/>
      <c r="AK635" s="363"/>
      <c r="AL635" s="363"/>
      <c r="AM635" s="363"/>
      <c r="AN635" s="363"/>
      <c r="AO635" s="363"/>
      <c r="AP635" s="363"/>
      <c r="AQ635" s="363"/>
      <c r="AR635" s="363"/>
      <c r="AS635" s="363"/>
      <c r="AT635" s="363"/>
      <c r="AU635" s="363"/>
      <c r="AV635" s="363"/>
      <c r="AW635" s="363"/>
      <c r="AX635" s="363"/>
      <c r="AY635" s="363"/>
      <c r="AZ635" s="363"/>
      <c r="BA635" s="363"/>
      <c r="BB635" s="363"/>
      <c r="BC635" s="363"/>
      <c r="BD635" s="363"/>
      <c r="BE635" s="363"/>
      <c r="BF635" s="363"/>
      <c r="BG635" s="363"/>
      <c r="BH635" s="363"/>
      <c r="BI635" s="363"/>
      <c r="BJ635" s="363"/>
      <c r="BK635" s="363"/>
      <c r="BL635" s="363"/>
      <c r="BM635" s="363"/>
      <c r="BN635" s="363"/>
      <c r="BO635" s="363"/>
      <c r="BP635" s="363"/>
      <c r="BQ635" s="363"/>
      <c r="BR635" s="363"/>
      <c r="BS635" s="363"/>
      <c r="BT635" s="363"/>
      <c r="BU635" s="363"/>
      <c r="BV635" s="363"/>
      <c r="BW635" s="363"/>
      <c r="BX635" s="363"/>
    </row>
    <row r="636" spans="1:76" ht="18.75" customHeight="1" x14ac:dyDescent="0.3">
      <c r="A636" s="218"/>
      <c r="B636" s="198"/>
      <c r="C636" s="355" t="s">
        <v>139</v>
      </c>
      <c r="D636" s="356"/>
      <c r="E636" s="356"/>
      <c r="F636" s="357"/>
      <c r="G636" s="354" t="s">
        <v>256</v>
      </c>
      <c r="H636" s="352" t="s">
        <v>139</v>
      </c>
      <c r="I636" s="353"/>
      <c r="J636" s="353"/>
      <c r="K636" s="358"/>
      <c r="L636" s="354" t="s">
        <v>256</v>
      </c>
      <c r="M636" s="352" t="s">
        <v>139</v>
      </c>
      <c r="N636" s="353"/>
      <c r="O636" s="353"/>
      <c r="P636" s="358"/>
      <c r="Q636" s="354" t="s">
        <v>256</v>
      </c>
      <c r="R636" s="352" t="s">
        <v>139</v>
      </c>
      <c r="S636" s="353"/>
      <c r="T636" s="353"/>
      <c r="U636" s="353"/>
      <c r="V636" s="358"/>
      <c r="W636" s="354" t="s">
        <v>256</v>
      </c>
      <c r="X636" s="352" t="s">
        <v>139</v>
      </c>
      <c r="Y636" s="353"/>
      <c r="Z636" s="353"/>
      <c r="AA636" s="358"/>
      <c r="AB636" s="354" t="s">
        <v>256</v>
      </c>
      <c r="AC636" s="352" t="s">
        <v>139</v>
      </c>
      <c r="AD636" s="353"/>
      <c r="AE636" s="353"/>
      <c r="AF636" s="358"/>
      <c r="AG636" s="354" t="s">
        <v>256</v>
      </c>
      <c r="AH636" s="352" t="s">
        <v>139</v>
      </c>
      <c r="AI636" s="353"/>
      <c r="AJ636" s="353"/>
      <c r="AK636" s="353"/>
      <c r="AL636" s="358"/>
      <c r="AM636" s="354" t="s">
        <v>256</v>
      </c>
      <c r="AN636" s="352" t="s">
        <v>139</v>
      </c>
      <c r="AO636" s="353"/>
      <c r="AP636" s="353"/>
      <c r="AQ636" s="358"/>
      <c r="AR636" s="354" t="s">
        <v>256</v>
      </c>
      <c r="AS636" s="352" t="s">
        <v>139</v>
      </c>
      <c r="AT636" s="353"/>
      <c r="AU636" s="353"/>
      <c r="AV636" s="353"/>
      <c r="AW636" s="256"/>
      <c r="AX636" s="354" t="s">
        <v>256</v>
      </c>
      <c r="AY636" s="352" t="s">
        <v>139</v>
      </c>
      <c r="AZ636" s="353"/>
      <c r="BA636" s="353"/>
      <c r="BB636" s="358"/>
      <c r="BC636" s="354" t="s">
        <v>256</v>
      </c>
      <c r="BD636" s="352" t="s">
        <v>139</v>
      </c>
      <c r="BE636" s="353"/>
      <c r="BF636" s="353"/>
      <c r="BG636" s="358"/>
      <c r="BH636" s="354" t="s">
        <v>256</v>
      </c>
      <c r="BI636" s="352" t="s">
        <v>139</v>
      </c>
      <c r="BJ636" s="353"/>
      <c r="BK636" s="353"/>
      <c r="BL636" s="358"/>
      <c r="BM636" s="266"/>
      <c r="BN636" s="354" t="s">
        <v>256</v>
      </c>
      <c r="BO636" s="352" t="s">
        <v>316</v>
      </c>
      <c r="BP636" s="353"/>
      <c r="BQ636" s="353"/>
      <c r="BR636" s="353"/>
      <c r="BS636" s="354" t="s">
        <v>256</v>
      </c>
      <c r="BT636" s="352" t="s">
        <v>316</v>
      </c>
      <c r="BU636" s="353"/>
      <c r="BV636" s="353"/>
      <c r="BW636" s="353"/>
      <c r="BX636" s="354" t="s">
        <v>256</v>
      </c>
    </row>
    <row r="637" spans="1:76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75"/>
      <c r="H637" s="138" t="s">
        <v>141</v>
      </c>
      <c r="I637" s="138" t="s">
        <v>142</v>
      </c>
      <c r="J637" s="138" t="s">
        <v>143</v>
      </c>
      <c r="K637" s="138" t="s">
        <v>144</v>
      </c>
      <c r="L637" s="275"/>
      <c r="M637" s="138" t="s">
        <v>145</v>
      </c>
      <c r="N637" s="138" t="s">
        <v>146</v>
      </c>
      <c r="O637" s="138" t="s">
        <v>147</v>
      </c>
      <c r="P637" s="138" t="s">
        <v>148</v>
      </c>
      <c r="Q637" s="275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75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75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7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7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75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7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7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75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75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75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75"/>
    </row>
    <row r="638" spans="1:76" ht="18" x14ac:dyDescent="0.25">
      <c r="A638" s="287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</row>
    <row r="639" spans="1:76" ht="18" x14ac:dyDescent="0.25">
      <c r="A639" s="288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0</v>
      </c>
      <c r="BV639" s="135">
        <f>'Нарххо 2024'!BV639</f>
        <v>0</v>
      </c>
      <c r="BW639" s="135">
        <f>'Нарххо 2024'!BW639</f>
        <v>0</v>
      </c>
      <c r="BX639" s="169">
        <f>'Нарххо 2024'!BX639</f>
        <v>5.8</v>
      </c>
    </row>
    <row r="640" spans="1:76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0</v>
      </c>
      <c r="BV640" s="135">
        <f>'Нарххо 2024'!BV640</f>
        <v>0</v>
      </c>
      <c r="BW640" s="135">
        <f>'Нарххо 2024'!BW640</f>
        <v>0</v>
      </c>
      <c r="BX640" s="169">
        <f>'Нарххо 2024'!BX640</f>
        <v>5.5</v>
      </c>
    </row>
    <row r="641" spans="1:76" ht="18" x14ac:dyDescent="0.25">
      <c r="A641" s="287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</row>
    <row r="642" spans="1:76" ht="18" x14ac:dyDescent="0.25">
      <c r="A642" s="288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0</v>
      </c>
      <c r="BV642" s="135">
        <f>'Нарххо 2024'!BV642</f>
        <v>0</v>
      </c>
      <c r="BW642" s="135">
        <f>'Нарххо 2024'!BW642</f>
        <v>0</v>
      </c>
      <c r="BX642" s="169">
        <f>'Нарххо 2024'!BX642</f>
        <v>3</v>
      </c>
    </row>
    <row r="643" spans="1:76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0</v>
      </c>
      <c r="BV643" s="135">
        <f>'Нарххо 2024'!BV643</f>
        <v>0</v>
      </c>
      <c r="BW643" s="135">
        <f>'Нарххо 2024'!BW643</f>
        <v>0</v>
      </c>
      <c r="BX643" s="169">
        <f>'Нарххо 2024'!BX643</f>
        <v>3.5</v>
      </c>
    </row>
    <row r="644" spans="1:76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0</v>
      </c>
      <c r="BV644" s="135">
        <f>'Нарххо 2024'!BV644</f>
        <v>0</v>
      </c>
      <c r="BW644" s="135">
        <f>'Нарххо 2024'!BW644</f>
        <v>0</v>
      </c>
      <c r="BX644" s="169">
        <f>'Нарххо 2024'!BX644</f>
        <v>22</v>
      </c>
    </row>
    <row r="645" spans="1:76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0</v>
      </c>
      <c r="BV645" s="135">
        <f>'Нарххо 2024'!BV645</f>
        <v>0</v>
      </c>
      <c r="BW645" s="135">
        <f>'Нарххо 2024'!BW645</f>
        <v>0</v>
      </c>
      <c r="BX645" s="169">
        <f>'Нарххо 2024'!BX645</f>
        <v>19</v>
      </c>
    </row>
    <row r="646" spans="1:76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0</v>
      </c>
      <c r="BV646" s="135">
        <f>'Нарххо 2024'!BV646</f>
        <v>0</v>
      </c>
      <c r="BW646" s="135">
        <f>'Нарххо 2024'!BW646</f>
        <v>0</v>
      </c>
      <c r="BX646" s="169">
        <f>'Нарххо 2024'!BX646</f>
        <v>7</v>
      </c>
    </row>
    <row r="647" spans="1:76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0</v>
      </c>
      <c r="BV647" s="135">
        <f>'Нарххо 2024'!BV647</f>
        <v>0</v>
      </c>
      <c r="BW647" s="135">
        <f>'Нарххо 2024'!BW647</f>
        <v>0</v>
      </c>
      <c r="BX647" s="169">
        <f>'Нарххо 2024'!BX647</f>
        <v>12</v>
      </c>
    </row>
    <row r="648" spans="1:76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0</v>
      </c>
      <c r="BV648" s="135">
        <f>'Нарххо 2024'!BV648</f>
        <v>0</v>
      </c>
      <c r="BW648" s="135">
        <f>'Нарххо 2024'!BW648</f>
        <v>0</v>
      </c>
      <c r="BX648" s="169">
        <f>'Нарххо 2024'!BX648</f>
        <v>16</v>
      </c>
    </row>
    <row r="649" spans="1:76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0</v>
      </c>
      <c r="BV649" s="135">
        <f>'Нарххо 2024'!BV649</f>
        <v>0</v>
      </c>
      <c r="BW649" s="135">
        <f>'Нарххо 2024'!BW649</f>
        <v>0</v>
      </c>
      <c r="BX649" s="169">
        <f>'Нарххо 2024'!BX649</f>
        <v>17</v>
      </c>
    </row>
    <row r="650" spans="1:76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0</v>
      </c>
      <c r="BV650" s="135">
        <f>'Нарххо 2024'!BV650</f>
        <v>0</v>
      </c>
      <c r="BW650" s="135">
        <f>'Нарххо 2024'!BW650</f>
        <v>0</v>
      </c>
      <c r="BX650" s="169">
        <f>'Нарххо 2024'!BX650</f>
        <v>80</v>
      </c>
    </row>
    <row r="651" spans="1:76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0</v>
      </c>
      <c r="BV651" s="135">
        <f>'Нарххо 2024'!BV651</f>
        <v>0</v>
      </c>
      <c r="BW651" s="135">
        <f>'Нарххо 2024'!BW651</f>
        <v>0</v>
      </c>
      <c r="BX651" s="169">
        <f>'Нарххо 2024'!BX651</f>
        <v>90</v>
      </c>
    </row>
    <row r="652" spans="1:76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0</v>
      </c>
      <c r="BV652" s="135">
        <f>'Нарххо 2024'!BV652</f>
        <v>0</v>
      </c>
      <c r="BW652" s="135">
        <f>'Нарххо 2024'!BW652</f>
        <v>0</v>
      </c>
      <c r="BX652" s="169">
        <f>'Нарххо 2024'!BX652</f>
        <v>6.6</v>
      </c>
    </row>
    <row r="653" spans="1:76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0</v>
      </c>
      <c r="BV653" s="135">
        <f>'Нарххо 2024'!BV653</f>
        <v>0</v>
      </c>
      <c r="BW653" s="135">
        <f>'Нарххо 2024'!BW653</f>
        <v>0</v>
      </c>
      <c r="BX653" s="169">
        <f>'Нарххо 2024'!BX653</f>
        <v>10.66</v>
      </c>
    </row>
    <row r="654" spans="1:76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0</v>
      </c>
      <c r="BV654" s="135">
        <f>'Нарххо 2024'!BV654</f>
        <v>0</v>
      </c>
      <c r="BW654" s="135">
        <f>'Нарххо 2024'!BW654</f>
        <v>0</v>
      </c>
      <c r="BX654" s="169">
        <f>'Нарххо 2024'!BX654</f>
        <v>11.5</v>
      </c>
    </row>
    <row r="655" spans="1:76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0</v>
      </c>
      <c r="BV655" s="135">
        <f>'Нарххо 2024'!BV655</f>
        <v>0</v>
      </c>
      <c r="BW655" s="135">
        <f>'Нарххо 2024'!BW655</f>
        <v>0</v>
      </c>
      <c r="BX655" s="169">
        <f>'Нарххо 2024'!BX655</f>
        <v>40</v>
      </c>
    </row>
    <row r="656" spans="1:76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0</v>
      </c>
      <c r="BV656" s="135">
        <f>'Нарххо 2024'!BV656</f>
        <v>0</v>
      </c>
      <c r="BW656" s="135">
        <f>'Нарххо 2024'!BW656</f>
        <v>0</v>
      </c>
      <c r="BX656" s="169">
        <f>'Нарххо 2024'!BX656</f>
        <v>45</v>
      </c>
    </row>
    <row r="657" spans="1:76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0</v>
      </c>
      <c r="BV657" s="135">
        <f>'Нарххо 2024'!BV657</f>
        <v>0</v>
      </c>
      <c r="BW657" s="135">
        <f>'Нарххо 2024'!BW657</f>
        <v>0</v>
      </c>
      <c r="BX657" s="169">
        <f>'Нарххо 2024'!BX657</f>
        <v>5.2</v>
      </c>
    </row>
    <row r="658" spans="1:76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0</v>
      </c>
      <c r="BV658" s="135">
        <f>'Нарххо 2024'!BV658</f>
        <v>0</v>
      </c>
      <c r="BW658" s="135">
        <f>'Нарххо 2024'!BW658</f>
        <v>0</v>
      </c>
      <c r="BX658" s="169">
        <f>'Нарххо 2024'!BX658</f>
        <v>4.4000000000000004</v>
      </c>
    </row>
    <row r="659" spans="1:76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0</v>
      </c>
      <c r="BV659" s="135">
        <f>'Нарххо 2024'!BV659</f>
        <v>0</v>
      </c>
      <c r="BW659" s="135">
        <f>'Нарххо 2024'!BW659</f>
        <v>0</v>
      </c>
      <c r="BX659" s="169">
        <f>'Нарххо 2024'!BX659</f>
        <v>3</v>
      </c>
    </row>
    <row r="660" spans="1:76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0</v>
      </c>
      <c r="BV660" s="135">
        <f>'Нарххо 2024'!BV660</f>
        <v>0</v>
      </c>
      <c r="BW660" s="135">
        <f>'Нарххо 2024'!BW660</f>
        <v>0</v>
      </c>
      <c r="BX660" s="169">
        <f>'Нарххо 2024'!BX660</f>
        <v>22</v>
      </c>
    </row>
    <row r="661" spans="1:76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0</v>
      </c>
      <c r="BV661" s="135">
        <f>'Нарххо 2024'!BV661</f>
        <v>0</v>
      </c>
      <c r="BW661" s="135">
        <f>'Нарххо 2024'!BW661</f>
        <v>0</v>
      </c>
      <c r="BX661" s="169">
        <f>'Нарххо 2024'!BX661</f>
        <v>20</v>
      </c>
    </row>
    <row r="662" spans="1:76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0</v>
      </c>
      <c r="BV662" s="135">
        <f>'Нарххо 2024'!BV662</f>
        <v>0</v>
      </c>
      <c r="BW662" s="135">
        <f>'Нарххо 2024'!BW662</f>
        <v>0</v>
      </c>
      <c r="BX662" s="169">
        <f>'Нарххо 2024'!BX662</f>
        <v>15</v>
      </c>
    </row>
    <row r="663" spans="1:76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0</v>
      </c>
      <c r="BV663" s="135">
        <f>'Нарххо 2024'!BV663</f>
        <v>0</v>
      </c>
      <c r="BW663" s="135">
        <f>'Нарххо 2024'!BW663</f>
        <v>0</v>
      </c>
      <c r="BX663" s="169">
        <f>'Нарххо 2024'!BX663</f>
        <v>3.7</v>
      </c>
    </row>
    <row r="664" spans="1:76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0</v>
      </c>
      <c r="BV664" s="135">
        <f>'Нарххо 2024'!BV664</f>
        <v>0</v>
      </c>
      <c r="BW664" s="135">
        <f>'Нарххо 2024'!BW664</f>
        <v>0</v>
      </c>
      <c r="BX664" s="169">
        <f>'Нарххо 2024'!BX664</f>
        <v>3</v>
      </c>
    </row>
    <row r="665" spans="1:76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0</v>
      </c>
      <c r="BV665" s="135">
        <f>'Нарххо 2024'!BV665</f>
        <v>0</v>
      </c>
      <c r="BW665" s="135">
        <f>'Нарххо 2024'!BW665</f>
        <v>0</v>
      </c>
      <c r="BX665" s="169">
        <f>'Нарххо 2024'!BX665</f>
        <v>40</v>
      </c>
    </row>
    <row r="666" spans="1:76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0</v>
      </c>
      <c r="BV666" s="135">
        <f>'Нарххо 2024'!BV666</f>
        <v>0</v>
      </c>
      <c r="BW666" s="135">
        <f>'Нарххо 2024'!BW666</f>
        <v>0</v>
      </c>
      <c r="BX666" s="169">
        <f>'Нарххо 2024'!BX666</f>
        <v>6.9</v>
      </c>
    </row>
    <row r="667" spans="1:76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0</v>
      </c>
      <c r="BV667" s="135">
        <f>'Нарххо 2024'!BV667</f>
        <v>0</v>
      </c>
      <c r="BW667" s="135">
        <f>'Нарххо 2024'!BW667</f>
        <v>0</v>
      </c>
      <c r="BX667" s="169">
        <f>'Нарххо 2024'!BX667</f>
        <v>10.5</v>
      </c>
    </row>
    <row r="668" spans="1:76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0</v>
      </c>
      <c r="BV668" s="135">
        <f>'Нарххо 2024'!BV668</f>
        <v>0</v>
      </c>
      <c r="BW668" s="135">
        <f>'Нарххо 2024'!BW668</f>
        <v>0</v>
      </c>
      <c r="BX668" s="169">
        <f>'Нарххо 2024'!BX668</f>
        <v>10.3</v>
      </c>
    </row>
    <row r="669" spans="1:76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</row>
    <row r="670" spans="1:76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0</v>
      </c>
      <c r="BV670" s="135">
        <f>'Нарххо 2024'!BV670</f>
        <v>0</v>
      </c>
      <c r="BW670" s="135">
        <f>'Нарххо 2024'!BW670</f>
        <v>0</v>
      </c>
      <c r="BX670" s="169">
        <f>'Нарххо 2024'!BX670</f>
        <v>10.85</v>
      </c>
    </row>
    <row r="671" spans="1:76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0</v>
      </c>
      <c r="BV671" s="135">
        <f>'Нарххо 2024'!BV671</f>
        <v>0</v>
      </c>
      <c r="BW671" s="135">
        <f>'Нарххо 2024'!BW671</f>
        <v>0</v>
      </c>
      <c r="BX671" s="169">
        <f>'Нарххо 2024'!BX671</f>
        <v>10.95</v>
      </c>
    </row>
    <row r="672" spans="1:7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</row>
    <row r="673" spans="1:7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</row>
    <row r="674" spans="1:7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</row>
    <row r="675" spans="1:76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</row>
    <row r="676" spans="1:76" ht="18" x14ac:dyDescent="0.25">
      <c r="A676" s="292" t="s">
        <v>255</v>
      </c>
      <c r="B676" s="292"/>
      <c r="C676" s="359"/>
      <c r="D676" s="359"/>
      <c r="E676" s="359"/>
      <c r="F676" s="359"/>
      <c r="G676" s="359"/>
      <c r="H676" s="359"/>
      <c r="I676" s="359"/>
      <c r="J676" s="359"/>
      <c r="K676" s="359"/>
      <c r="L676" s="359"/>
      <c r="M676" s="359"/>
      <c r="N676" s="359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</row>
    <row r="677" spans="1:76" x14ac:dyDescent="0.3">
      <c r="A677" s="361" t="s">
        <v>156</v>
      </c>
      <c r="B677" s="362"/>
      <c r="C677" s="360" t="s">
        <v>272</v>
      </c>
      <c r="D677" s="359"/>
      <c r="E677" s="359"/>
      <c r="F677" s="359"/>
      <c r="G677" s="359"/>
      <c r="H677" s="359"/>
      <c r="I677" s="359"/>
      <c r="J677" s="359"/>
      <c r="K677" s="359"/>
      <c r="L677" s="359"/>
      <c r="M677" s="359"/>
      <c r="N677" s="359"/>
      <c r="O677" s="363"/>
      <c r="P677" s="363"/>
      <c r="Q677" s="363"/>
      <c r="R677" s="363"/>
      <c r="S677" s="363"/>
      <c r="T677" s="363"/>
      <c r="U677" s="363"/>
      <c r="V677" s="363"/>
      <c r="W677" s="363"/>
      <c r="X677" s="363"/>
      <c r="Y677" s="363"/>
      <c r="Z677" s="363"/>
      <c r="AA677" s="363"/>
      <c r="AB677" s="363"/>
      <c r="AC677" s="363"/>
      <c r="AD677" s="363"/>
      <c r="AE677" s="363"/>
      <c r="AF677" s="363"/>
      <c r="AG677" s="363"/>
      <c r="AH677" s="363"/>
      <c r="AI677" s="363"/>
      <c r="AJ677" s="363"/>
      <c r="AK677" s="363"/>
      <c r="AL677" s="363"/>
      <c r="AM677" s="363"/>
      <c r="AN677" s="363"/>
      <c r="AO677" s="363"/>
      <c r="AP677" s="363"/>
      <c r="AQ677" s="363"/>
      <c r="AR677" s="363"/>
      <c r="AS677" s="363"/>
      <c r="AT677" s="363"/>
      <c r="AU677" s="363"/>
      <c r="AV677" s="363"/>
      <c r="AW677" s="363"/>
      <c r="AX677" s="363"/>
      <c r="AY677" s="363"/>
      <c r="AZ677" s="363"/>
      <c r="BA677" s="363"/>
      <c r="BB677" s="363"/>
      <c r="BC677" s="363"/>
      <c r="BD677" s="363"/>
      <c r="BE677" s="363"/>
      <c r="BF677" s="363"/>
      <c r="BG677" s="363"/>
      <c r="BH677" s="363"/>
      <c r="BI677" s="363"/>
      <c r="BJ677" s="363"/>
      <c r="BK677" s="363"/>
      <c r="BL677" s="363"/>
      <c r="BM677" s="363"/>
      <c r="BN677" s="363"/>
      <c r="BO677" s="363"/>
      <c r="BP677" s="363"/>
      <c r="BQ677" s="363"/>
      <c r="BR677" s="363"/>
      <c r="BS677" s="363"/>
      <c r="BT677" s="363"/>
      <c r="BU677" s="363"/>
      <c r="BV677" s="363"/>
      <c r="BW677" s="363"/>
      <c r="BX677" s="363"/>
    </row>
    <row r="678" spans="1:76" ht="18.75" customHeight="1" x14ac:dyDescent="0.3">
      <c r="A678" s="218"/>
      <c r="B678" s="198"/>
      <c r="C678" s="355" t="s">
        <v>139</v>
      </c>
      <c r="D678" s="356"/>
      <c r="E678" s="356"/>
      <c r="F678" s="357"/>
      <c r="G678" s="354" t="s">
        <v>256</v>
      </c>
      <c r="H678" s="352" t="s">
        <v>139</v>
      </c>
      <c r="I678" s="353"/>
      <c r="J678" s="353"/>
      <c r="K678" s="358"/>
      <c r="L678" s="354" t="s">
        <v>256</v>
      </c>
      <c r="M678" s="352" t="s">
        <v>139</v>
      </c>
      <c r="N678" s="353"/>
      <c r="O678" s="353"/>
      <c r="P678" s="358"/>
      <c r="Q678" s="354" t="s">
        <v>256</v>
      </c>
      <c r="R678" s="352" t="s">
        <v>139</v>
      </c>
      <c r="S678" s="353"/>
      <c r="T678" s="353"/>
      <c r="U678" s="353"/>
      <c r="V678" s="358"/>
      <c r="W678" s="354" t="s">
        <v>256</v>
      </c>
      <c r="X678" s="352" t="s">
        <v>139</v>
      </c>
      <c r="Y678" s="353"/>
      <c r="Z678" s="353"/>
      <c r="AA678" s="358"/>
      <c r="AB678" s="354" t="s">
        <v>256</v>
      </c>
      <c r="AC678" s="352" t="s">
        <v>139</v>
      </c>
      <c r="AD678" s="353"/>
      <c r="AE678" s="353"/>
      <c r="AF678" s="358"/>
      <c r="AG678" s="354" t="s">
        <v>256</v>
      </c>
      <c r="AH678" s="352" t="s">
        <v>139</v>
      </c>
      <c r="AI678" s="353"/>
      <c r="AJ678" s="353"/>
      <c r="AK678" s="353"/>
      <c r="AL678" s="358"/>
      <c r="AM678" s="354" t="s">
        <v>256</v>
      </c>
      <c r="AN678" s="352" t="s">
        <v>139</v>
      </c>
      <c r="AO678" s="353"/>
      <c r="AP678" s="353"/>
      <c r="AQ678" s="358"/>
      <c r="AR678" s="354" t="s">
        <v>256</v>
      </c>
      <c r="AS678" s="352" t="s">
        <v>139</v>
      </c>
      <c r="AT678" s="353"/>
      <c r="AU678" s="353"/>
      <c r="AV678" s="353"/>
      <c r="AW678" s="256"/>
      <c r="AX678" s="354" t="s">
        <v>256</v>
      </c>
      <c r="AY678" s="352" t="s">
        <v>139</v>
      </c>
      <c r="AZ678" s="353"/>
      <c r="BA678" s="353"/>
      <c r="BB678" s="358"/>
      <c r="BC678" s="354" t="s">
        <v>256</v>
      </c>
      <c r="BD678" s="352" t="s">
        <v>139</v>
      </c>
      <c r="BE678" s="353"/>
      <c r="BF678" s="353"/>
      <c r="BG678" s="358"/>
      <c r="BH678" s="354" t="s">
        <v>256</v>
      </c>
      <c r="BI678" s="352" t="s">
        <v>139</v>
      </c>
      <c r="BJ678" s="353"/>
      <c r="BK678" s="353"/>
      <c r="BL678" s="358"/>
      <c r="BM678" s="266"/>
      <c r="BN678" s="354" t="s">
        <v>256</v>
      </c>
      <c r="BO678" s="352" t="s">
        <v>316</v>
      </c>
      <c r="BP678" s="353"/>
      <c r="BQ678" s="353"/>
      <c r="BR678" s="353"/>
      <c r="BS678" s="354" t="s">
        <v>256</v>
      </c>
      <c r="BT678" s="352" t="s">
        <v>316</v>
      </c>
      <c r="BU678" s="353"/>
      <c r="BV678" s="353"/>
      <c r="BW678" s="353"/>
      <c r="BX678" s="354" t="s">
        <v>256</v>
      </c>
    </row>
    <row r="679" spans="1:76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75"/>
      <c r="H679" s="138" t="s">
        <v>141</v>
      </c>
      <c r="I679" s="138" t="s">
        <v>142</v>
      </c>
      <c r="J679" s="138" t="s">
        <v>143</v>
      </c>
      <c r="K679" s="138" t="s">
        <v>144</v>
      </c>
      <c r="L679" s="275"/>
      <c r="M679" s="138" t="s">
        <v>145</v>
      </c>
      <c r="N679" s="138" t="s">
        <v>146</v>
      </c>
      <c r="O679" s="138" t="s">
        <v>147</v>
      </c>
      <c r="P679" s="138" t="s">
        <v>148</v>
      </c>
      <c r="Q679" s="275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75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75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7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7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75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7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7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75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75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75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75"/>
    </row>
    <row r="680" spans="1:76" ht="18" x14ac:dyDescent="0.25">
      <c r="A680" s="287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</row>
    <row r="681" spans="1:76" ht="18" x14ac:dyDescent="0.25">
      <c r="A681" s="288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0</v>
      </c>
      <c r="BV681" s="135">
        <f>'Нарххо 2024'!BV681</f>
        <v>0</v>
      </c>
      <c r="BW681" s="135">
        <f>'Нарххо 2024'!BW681</f>
        <v>0</v>
      </c>
      <c r="BX681" s="169">
        <f>'Нарххо 2024'!BX681</f>
        <v>5.3</v>
      </c>
    </row>
    <row r="682" spans="1:76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0</v>
      </c>
      <c r="BV682" s="135">
        <f>'Нарххо 2024'!BV682</f>
        <v>0</v>
      </c>
      <c r="BW682" s="135">
        <f>'Нарххо 2024'!BW682</f>
        <v>0</v>
      </c>
      <c r="BX682" s="169">
        <f>'Нарххо 2024'!BX682</f>
        <v>6</v>
      </c>
    </row>
    <row r="683" spans="1:76" ht="18" x14ac:dyDescent="0.25">
      <c r="A683" s="287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</row>
    <row r="684" spans="1:76" ht="18" x14ac:dyDescent="0.25">
      <c r="A684" s="288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0</v>
      </c>
      <c r="BV684" s="135">
        <f>'Нарххо 2024'!BV684</f>
        <v>0</v>
      </c>
      <c r="BW684" s="135">
        <f>'Нарххо 2024'!BW684</f>
        <v>0</v>
      </c>
      <c r="BX684" s="169">
        <f>'Нарххо 2024'!BX684</f>
        <v>2.5</v>
      </c>
    </row>
    <row r="685" spans="1:76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0</v>
      </c>
      <c r="BV685" s="135">
        <f>'Нарххо 2024'!BV685</f>
        <v>0</v>
      </c>
      <c r="BW685" s="135">
        <f>'Нарххо 2024'!BW685</f>
        <v>0</v>
      </c>
      <c r="BX685" s="169">
        <f>'Нарххо 2024'!BX685</f>
        <v>3.3</v>
      </c>
    </row>
    <row r="686" spans="1:76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0</v>
      </c>
      <c r="BV686" s="135">
        <f>'Нарххо 2024'!BV686</f>
        <v>0</v>
      </c>
      <c r="BW686" s="135">
        <f>'Нарххо 2024'!BW686</f>
        <v>0</v>
      </c>
      <c r="BX686" s="169">
        <f>'Нарххо 2024'!BX686</f>
        <v>25</v>
      </c>
    </row>
    <row r="687" spans="1:76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0</v>
      </c>
      <c r="BV687" s="135">
        <f>'Нарххо 2024'!BV687</f>
        <v>0</v>
      </c>
      <c r="BW687" s="135">
        <f>'Нарххо 2024'!BW687</f>
        <v>0</v>
      </c>
      <c r="BX687" s="169">
        <f>'Нарххо 2024'!BX687</f>
        <v>18</v>
      </c>
    </row>
    <row r="688" spans="1:76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0</v>
      </c>
      <c r="BV688" s="135">
        <f>'Нарххо 2024'!BV688</f>
        <v>0</v>
      </c>
      <c r="BW688" s="135">
        <f>'Нарххо 2024'!BW688</f>
        <v>0</v>
      </c>
      <c r="BX688" s="169">
        <f>'Нарххо 2024'!BX688</f>
        <v>10</v>
      </c>
    </row>
    <row r="689" spans="1:76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0</v>
      </c>
      <c r="BV689" s="135">
        <f>'Нарххо 2024'!BV689</f>
        <v>0</v>
      </c>
      <c r="BW689" s="135">
        <f>'Нарххо 2024'!BW689</f>
        <v>0</v>
      </c>
      <c r="BX689" s="169">
        <f>'Нарххо 2024'!BX689</f>
        <v>12</v>
      </c>
    </row>
    <row r="690" spans="1:76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0</v>
      </c>
      <c r="BV690" s="135">
        <f>'Нарххо 2024'!BV690</f>
        <v>0</v>
      </c>
      <c r="BW690" s="135">
        <f>'Нарххо 2024'!BW690</f>
        <v>0</v>
      </c>
      <c r="BX690" s="169">
        <f>'Нарххо 2024'!BX690</f>
        <v>16</v>
      </c>
    </row>
    <row r="691" spans="1:76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0</v>
      </c>
      <c r="BV691" s="135">
        <f>'Нарххо 2024'!BV691</f>
        <v>0</v>
      </c>
      <c r="BW691" s="135">
        <f>'Нарххо 2024'!BW691</f>
        <v>0</v>
      </c>
      <c r="BX691" s="169">
        <f>'Нарххо 2024'!BX691</f>
        <v>18</v>
      </c>
    </row>
    <row r="692" spans="1:76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0</v>
      </c>
      <c r="BV692" s="135">
        <f>'Нарххо 2024'!BV692</f>
        <v>0</v>
      </c>
      <c r="BW692" s="135">
        <f>'Нарххо 2024'!BW692</f>
        <v>0</v>
      </c>
      <c r="BX692" s="169">
        <f>'Нарххо 2024'!BX692</f>
        <v>86</v>
      </c>
    </row>
    <row r="693" spans="1:76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0</v>
      </c>
      <c r="BV693" s="135">
        <f>'Нарххо 2024'!BV693</f>
        <v>0</v>
      </c>
      <c r="BW693" s="135">
        <f>'Нарххо 2024'!BW693</f>
        <v>0</v>
      </c>
      <c r="BX693" s="169">
        <f>'Нарххо 2024'!BX693</f>
        <v>88</v>
      </c>
    </row>
    <row r="694" spans="1:76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0</v>
      </c>
      <c r="BV694" s="135">
        <f>'Нарххо 2024'!BV694</f>
        <v>0</v>
      </c>
      <c r="BW694" s="135">
        <f>'Нарххо 2024'!BW694</f>
        <v>0</v>
      </c>
      <c r="BX694" s="169">
        <f>'Нарххо 2024'!BX694</f>
        <v>6.5</v>
      </c>
    </row>
    <row r="695" spans="1:76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0</v>
      </c>
      <c r="BV695" s="135">
        <f>'Нарххо 2024'!BV695</f>
        <v>0</v>
      </c>
      <c r="BW695" s="135">
        <f>'Нарххо 2024'!BW695</f>
        <v>0</v>
      </c>
      <c r="BX695" s="169">
        <f>'Нарххо 2024'!BX695</f>
        <v>13</v>
      </c>
    </row>
    <row r="696" spans="1:76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0</v>
      </c>
      <c r="BV696" s="135">
        <f>'Нарххо 2024'!BV696</f>
        <v>0</v>
      </c>
      <c r="BW696" s="135">
        <f>'Нарххо 2024'!BW696</f>
        <v>0</v>
      </c>
      <c r="BX696" s="169">
        <f>'Нарххо 2024'!BX696</f>
        <v>11</v>
      </c>
    </row>
    <row r="697" spans="1:76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0</v>
      </c>
      <c r="BV697" s="135">
        <f>'Нарххо 2024'!BV697</f>
        <v>0</v>
      </c>
      <c r="BW697" s="135">
        <f>'Нарххо 2024'!BW697</f>
        <v>0</v>
      </c>
      <c r="BX697" s="169">
        <f>'Нарххо 2024'!BX697</f>
        <v>42</v>
      </c>
    </row>
    <row r="698" spans="1:76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0</v>
      </c>
      <c r="BV698" s="135">
        <f>'Нарххо 2024'!BV698</f>
        <v>0</v>
      </c>
      <c r="BW698" s="135">
        <f>'Нарххо 2024'!BW698</f>
        <v>0</v>
      </c>
      <c r="BX698" s="169">
        <f>'Нарххо 2024'!BX698</f>
        <v>42</v>
      </c>
    </row>
    <row r="699" spans="1:76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0</v>
      </c>
      <c r="BV699" s="135">
        <f>'Нарххо 2024'!BV699</f>
        <v>0</v>
      </c>
      <c r="BW699" s="135">
        <f>'Нарххо 2024'!BW699</f>
        <v>0</v>
      </c>
      <c r="BX699" s="169">
        <f>'Нарххо 2024'!BX699</f>
        <v>5.2</v>
      </c>
    </row>
    <row r="700" spans="1:76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0</v>
      </c>
      <c r="BV700" s="135">
        <f>'Нарххо 2024'!BV700</f>
        <v>0</v>
      </c>
      <c r="BW700" s="135">
        <f>'Нарххо 2024'!BW700</f>
        <v>0</v>
      </c>
      <c r="BX700" s="169">
        <f>'Нарххо 2024'!BX700</f>
        <v>4.3</v>
      </c>
    </row>
    <row r="701" spans="1:76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0</v>
      </c>
      <c r="BV701" s="135">
        <f>'Нарххо 2024'!BV701</f>
        <v>0</v>
      </c>
      <c r="BW701" s="135">
        <f>'Нарххо 2024'!BW701</f>
        <v>0</v>
      </c>
      <c r="BX701" s="169">
        <f>'Нарххо 2024'!BX701</f>
        <v>3</v>
      </c>
    </row>
    <row r="702" spans="1:76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0</v>
      </c>
      <c r="BV702" s="135">
        <f>'Нарххо 2024'!BV702</f>
        <v>0</v>
      </c>
      <c r="BW702" s="135">
        <f>'Нарххо 2024'!BW702</f>
        <v>0</v>
      </c>
      <c r="BX702" s="169">
        <f>'Нарххо 2024'!BX702</f>
        <v>18</v>
      </c>
    </row>
    <row r="703" spans="1:76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0</v>
      </c>
      <c r="BV703" s="135">
        <f>'Нарххо 2024'!BV703</f>
        <v>0</v>
      </c>
      <c r="BW703" s="135">
        <f>'Нарххо 2024'!BW703</f>
        <v>0</v>
      </c>
      <c r="BX703" s="169">
        <f>'Нарххо 2024'!BX703</f>
        <v>18</v>
      </c>
    </row>
    <row r="704" spans="1:76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0</v>
      </c>
      <c r="BV704" s="135">
        <f>'Нарххо 2024'!BV704</f>
        <v>0</v>
      </c>
      <c r="BW704" s="135">
        <f>'Нарххо 2024'!BW704</f>
        <v>0</v>
      </c>
      <c r="BX704" s="169">
        <f>'Нарххо 2024'!BX704</f>
        <v>15</v>
      </c>
    </row>
    <row r="705" spans="1:76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0</v>
      </c>
      <c r="BV705" s="135">
        <f>'Нарххо 2024'!BV705</f>
        <v>0</v>
      </c>
      <c r="BW705" s="135">
        <f>'Нарххо 2024'!BW705</f>
        <v>0</v>
      </c>
      <c r="BX705" s="169">
        <f>'Нарххо 2024'!BX705</f>
        <v>3</v>
      </c>
    </row>
    <row r="706" spans="1:76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0</v>
      </c>
      <c r="BV706" s="135">
        <f>'Нарххо 2024'!BV706</f>
        <v>0</v>
      </c>
      <c r="BW706" s="135">
        <f>'Нарххо 2024'!BW706</f>
        <v>0</v>
      </c>
      <c r="BX706" s="169">
        <f>'Нарххо 2024'!BX706</f>
        <v>2</v>
      </c>
    </row>
    <row r="707" spans="1:76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0</v>
      </c>
      <c r="BV707" s="135">
        <f>'Нарххо 2024'!BV707</f>
        <v>0</v>
      </c>
      <c r="BW707" s="135">
        <f>'Нарххо 2024'!BW707</f>
        <v>0</v>
      </c>
      <c r="BX707" s="169">
        <f>'Нарххо 2024'!BX707</f>
        <v>40</v>
      </c>
    </row>
    <row r="708" spans="1:76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0</v>
      </c>
      <c r="BV708" s="135">
        <f>'Нарххо 2024'!BV708</f>
        <v>0</v>
      </c>
      <c r="BW708" s="135">
        <f>'Нарххо 2024'!BW708</f>
        <v>0</v>
      </c>
      <c r="BX708" s="169">
        <f>'Нарххо 2024'!BX708</f>
        <v>6.8</v>
      </c>
    </row>
    <row r="709" spans="1:76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0</v>
      </c>
      <c r="BV709" s="135">
        <f>'Нарххо 2024'!BV709</f>
        <v>0</v>
      </c>
      <c r="BW709" s="135">
        <f>'Нарххо 2024'!BW709</f>
        <v>0</v>
      </c>
      <c r="BX709" s="169">
        <f>'Нарххо 2024'!BX709</f>
        <v>10.4</v>
      </c>
    </row>
    <row r="710" spans="1:76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0</v>
      </c>
      <c r="BV710" s="135">
        <f>'Нарххо 2024'!BV710</f>
        <v>0</v>
      </c>
      <c r="BW710" s="135">
        <f>'Нарххо 2024'!BW710</f>
        <v>0</v>
      </c>
      <c r="BX710" s="169">
        <f>'Нарххо 2024'!BX710</f>
        <v>10.5</v>
      </c>
    </row>
    <row r="711" spans="1:76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</row>
    <row r="712" spans="1:76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0</v>
      </c>
      <c r="BV712" s="135">
        <f>'Нарххо 2024'!BV712</f>
        <v>0</v>
      </c>
      <c r="BW712" s="135">
        <f>'Нарххо 2024'!BW712</f>
        <v>0</v>
      </c>
      <c r="BX712" s="169">
        <f>'Нарххо 2024'!BX712</f>
        <v>10.85</v>
      </c>
    </row>
    <row r="713" spans="1:76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0</v>
      </c>
      <c r="BV713" s="135">
        <f>'Нарххо 2024'!BV713</f>
        <v>0</v>
      </c>
      <c r="BW713" s="135">
        <f>'Нарххо 2024'!BW713</f>
        <v>0</v>
      </c>
      <c r="BX713" s="169">
        <f>'Нарххо 2024'!BX713</f>
        <v>10.95</v>
      </c>
    </row>
    <row r="714" spans="1:7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</row>
    <row r="715" spans="1:7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</row>
    <row r="716" spans="1:7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</row>
    <row r="717" spans="1:76" ht="18" x14ac:dyDescent="0.25">
      <c r="A717" s="292" t="s">
        <v>255</v>
      </c>
      <c r="B717" s="292"/>
      <c r="C717" s="359"/>
      <c r="D717" s="359"/>
      <c r="E717" s="359"/>
      <c r="F717" s="359"/>
      <c r="G717" s="359"/>
      <c r="H717" s="359"/>
      <c r="I717" s="359"/>
      <c r="J717" s="359"/>
      <c r="K717" s="359"/>
      <c r="L717" s="359"/>
      <c r="M717" s="359"/>
      <c r="N717" s="359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</row>
    <row r="718" spans="1:76" x14ac:dyDescent="0.3">
      <c r="A718" s="361" t="s">
        <v>156</v>
      </c>
      <c r="B718" s="362"/>
      <c r="C718" s="360" t="s">
        <v>273</v>
      </c>
      <c r="D718" s="359"/>
      <c r="E718" s="359"/>
      <c r="F718" s="359"/>
      <c r="G718" s="359"/>
      <c r="H718" s="359"/>
      <c r="I718" s="359"/>
      <c r="J718" s="359"/>
      <c r="K718" s="359"/>
      <c r="L718" s="359"/>
      <c r="M718" s="359"/>
      <c r="N718" s="359"/>
      <c r="O718" s="363"/>
      <c r="P718" s="363"/>
      <c r="Q718" s="363"/>
      <c r="R718" s="363"/>
      <c r="S718" s="363"/>
      <c r="T718" s="363"/>
      <c r="U718" s="363"/>
      <c r="V718" s="363"/>
      <c r="W718" s="363"/>
      <c r="X718" s="363"/>
      <c r="Y718" s="363"/>
      <c r="Z718" s="363"/>
      <c r="AA718" s="363"/>
      <c r="AB718" s="363"/>
      <c r="AC718" s="363"/>
      <c r="AD718" s="363"/>
      <c r="AE718" s="363"/>
      <c r="AF718" s="363"/>
      <c r="AG718" s="363"/>
      <c r="AH718" s="363"/>
      <c r="AI718" s="363"/>
      <c r="AJ718" s="363"/>
      <c r="AK718" s="363"/>
      <c r="AL718" s="363"/>
      <c r="AM718" s="363"/>
      <c r="AN718" s="363"/>
      <c r="AO718" s="363"/>
      <c r="AP718" s="363"/>
      <c r="AQ718" s="363"/>
      <c r="AR718" s="363"/>
      <c r="AS718" s="363"/>
      <c r="AT718" s="363"/>
      <c r="AU718" s="363"/>
      <c r="AV718" s="363"/>
      <c r="AW718" s="363"/>
      <c r="AX718" s="363"/>
      <c r="AY718" s="363"/>
      <c r="AZ718" s="363"/>
      <c r="BA718" s="363"/>
      <c r="BB718" s="363"/>
      <c r="BC718" s="363"/>
      <c r="BD718" s="363"/>
      <c r="BE718" s="363"/>
      <c r="BF718" s="363"/>
      <c r="BG718" s="363"/>
      <c r="BH718" s="363"/>
      <c r="BI718" s="363"/>
      <c r="BJ718" s="363"/>
      <c r="BK718" s="363"/>
      <c r="BL718" s="363"/>
      <c r="BM718" s="363"/>
      <c r="BN718" s="363"/>
      <c r="BO718" s="363"/>
      <c r="BP718" s="363"/>
      <c r="BQ718" s="363"/>
      <c r="BR718" s="363"/>
      <c r="BS718" s="363"/>
      <c r="BT718" s="363"/>
      <c r="BU718" s="363"/>
      <c r="BV718" s="363"/>
      <c r="BW718" s="363"/>
      <c r="BX718" s="363"/>
    </row>
    <row r="719" spans="1:76" ht="18.75" customHeight="1" x14ac:dyDescent="0.3">
      <c r="A719" s="218"/>
      <c r="B719" s="198"/>
      <c r="C719" s="355" t="s">
        <v>139</v>
      </c>
      <c r="D719" s="356"/>
      <c r="E719" s="356"/>
      <c r="F719" s="357"/>
      <c r="G719" s="354" t="s">
        <v>256</v>
      </c>
      <c r="H719" s="352" t="s">
        <v>139</v>
      </c>
      <c r="I719" s="353"/>
      <c r="J719" s="353"/>
      <c r="K719" s="358"/>
      <c r="L719" s="354" t="s">
        <v>256</v>
      </c>
      <c r="M719" s="352" t="s">
        <v>139</v>
      </c>
      <c r="N719" s="353"/>
      <c r="O719" s="353"/>
      <c r="P719" s="358"/>
      <c r="Q719" s="354" t="s">
        <v>256</v>
      </c>
      <c r="R719" s="352" t="s">
        <v>139</v>
      </c>
      <c r="S719" s="353"/>
      <c r="T719" s="353"/>
      <c r="U719" s="353"/>
      <c r="V719" s="358"/>
      <c r="W719" s="354" t="s">
        <v>256</v>
      </c>
      <c r="X719" s="352" t="s">
        <v>139</v>
      </c>
      <c r="Y719" s="353"/>
      <c r="Z719" s="353"/>
      <c r="AA719" s="358"/>
      <c r="AB719" s="354" t="s">
        <v>256</v>
      </c>
      <c r="AC719" s="352" t="s">
        <v>139</v>
      </c>
      <c r="AD719" s="353"/>
      <c r="AE719" s="353"/>
      <c r="AF719" s="358"/>
      <c r="AG719" s="354" t="s">
        <v>256</v>
      </c>
      <c r="AH719" s="352" t="s">
        <v>139</v>
      </c>
      <c r="AI719" s="353"/>
      <c r="AJ719" s="353"/>
      <c r="AK719" s="353"/>
      <c r="AL719" s="358"/>
      <c r="AM719" s="354" t="s">
        <v>256</v>
      </c>
      <c r="AN719" s="352" t="s">
        <v>139</v>
      </c>
      <c r="AO719" s="353"/>
      <c r="AP719" s="353"/>
      <c r="AQ719" s="358"/>
      <c r="AR719" s="354" t="s">
        <v>256</v>
      </c>
      <c r="AS719" s="352" t="s">
        <v>139</v>
      </c>
      <c r="AT719" s="353"/>
      <c r="AU719" s="353"/>
      <c r="AV719" s="353"/>
      <c r="AW719" s="256"/>
      <c r="AX719" s="354" t="s">
        <v>256</v>
      </c>
      <c r="AY719" s="352" t="s">
        <v>139</v>
      </c>
      <c r="AZ719" s="353"/>
      <c r="BA719" s="353"/>
      <c r="BB719" s="358"/>
      <c r="BC719" s="354" t="s">
        <v>256</v>
      </c>
      <c r="BD719" s="352" t="s">
        <v>139</v>
      </c>
      <c r="BE719" s="353"/>
      <c r="BF719" s="353"/>
      <c r="BG719" s="358"/>
      <c r="BH719" s="354" t="s">
        <v>256</v>
      </c>
      <c r="BI719" s="352" t="s">
        <v>139</v>
      </c>
      <c r="BJ719" s="353"/>
      <c r="BK719" s="353"/>
      <c r="BL719" s="358"/>
      <c r="BM719" s="266"/>
      <c r="BN719" s="354" t="s">
        <v>256</v>
      </c>
      <c r="BO719" s="352" t="s">
        <v>316</v>
      </c>
      <c r="BP719" s="353"/>
      <c r="BQ719" s="353"/>
      <c r="BR719" s="353"/>
      <c r="BS719" s="354" t="s">
        <v>256</v>
      </c>
      <c r="BT719" s="352" t="s">
        <v>316</v>
      </c>
      <c r="BU719" s="353"/>
      <c r="BV719" s="353"/>
      <c r="BW719" s="353"/>
      <c r="BX719" s="354" t="s">
        <v>256</v>
      </c>
    </row>
    <row r="720" spans="1:76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75"/>
      <c r="H720" s="138" t="s">
        <v>141</v>
      </c>
      <c r="I720" s="138" t="s">
        <v>142</v>
      </c>
      <c r="J720" s="138" t="s">
        <v>143</v>
      </c>
      <c r="K720" s="138" t="s">
        <v>144</v>
      </c>
      <c r="L720" s="275"/>
      <c r="M720" s="138" t="s">
        <v>145</v>
      </c>
      <c r="N720" s="138" t="s">
        <v>146</v>
      </c>
      <c r="O720" s="138" t="s">
        <v>147</v>
      </c>
      <c r="P720" s="138" t="s">
        <v>148</v>
      </c>
      <c r="Q720" s="275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75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75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7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7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75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7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7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75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75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75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75"/>
    </row>
    <row r="721" spans="1:76" ht="18" x14ac:dyDescent="0.25">
      <c r="A721" s="287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</row>
    <row r="722" spans="1:76" ht="18" x14ac:dyDescent="0.25">
      <c r="A722" s="288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0</v>
      </c>
      <c r="BV722" s="135">
        <f>'Нарххо 2024'!BV722</f>
        <v>0</v>
      </c>
      <c r="BW722" s="135">
        <f>'Нарххо 2024'!BW722</f>
        <v>0</v>
      </c>
      <c r="BX722" s="169">
        <f>'Нарххо 2024'!BX722</f>
        <v>5.5</v>
      </c>
    </row>
    <row r="723" spans="1:76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0</v>
      </c>
      <c r="BV723" s="135">
        <f>'Нарххо 2024'!BV723</f>
        <v>0</v>
      </c>
      <c r="BW723" s="135">
        <f>'Нарххо 2024'!BW723</f>
        <v>0</v>
      </c>
      <c r="BX723" s="169">
        <f>'Нарххо 2024'!BX723</f>
        <v>6.5</v>
      </c>
    </row>
    <row r="724" spans="1:76" ht="18" x14ac:dyDescent="0.25">
      <c r="A724" s="287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</row>
    <row r="725" spans="1:76" ht="18" x14ac:dyDescent="0.25">
      <c r="A725" s="288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0</v>
      </c>
      <c r="BV725" s="135">
        <f>'Нарххо 2024'!BV725</f>
        <v>0</v>
      </c>
      <c r="BW725" s="135">
        <f>'Нарххо 2024'!BW725</f>
        <v>0</v>
      </c>
      <c r="BX725" s="169">
        <f>'Нарххо 2024'!BX725</f>
        <v>3.3</v>
      </c>
    </row>
    <row r="726" spans="1:76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0</v>
      </c>
      <c r="BV726" s="135">
        <f>'Нарххо 2024'!BV726</f>
        <v>0</v>
      </c>
      <c r="BW726" s="135">
        <f>'Нарххо 2024'!BW726</f>
        <v>0</v>
      </c>
      <c r="BX726" s="169">
        <f>'Нарххо 2024'!BX726</f>
        <v>3.8</v>
      </c>
    </row>
    <row r="727" spans="1:76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0</v>
      </c>
      <c r="BV727" s="135">
        <f>'Нарххо 2024'!BV727</f>
        <v>0</v>
      </c>
      <c r="BW727" s="135">
        <f>'Нарххо 2024'!BW727</f>
        <v>0</v>
      </c>
      <c r="BX727" s="169">
        <f>'Нарххо 2024'!BX727</f>
        <v>23</v>
      </c>
    </row>
    <row r="728" spans="1:76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0</v>
      </c>
      <c r="BV728" s="135">
        <f>'Нарххо 2024'!BV728</f>
        <v>0</v>
      </c>
      <c r="BW728" s="135">
        <f>'Нарххо 2024'!BW728</f>
        <v>0</v>
      </c>
      <c r="BX728" s="169">
        <f>'Нарххо 2024'!BX728</f>
        <v>15</v>
      </c>
    </row>
    <row r="729" spans="1:76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0</v>
      </c>
      <c r="BV729" s="135">
        <f>'Нарххо 2024'!BV729</f>
        <v>0</v>
      </c>
      <c r="BW729" s="135">
        <f>'Нарххо 2024'!BW729</f>
        <v>0</v>
      </c>
      <c r="BX729" s="169">
        <f>'Нарххо 2024'!BX729</f>
        <v>6</v>
      </c>
    </row>
    <row r="730" spans="1:76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0</v>
      </c>
      <c r="BV730" s="135">
        <f>'Нарххо 2024'!BV730</f>
        <v>0</v>
      </c>
      <c r="BW730" s="135">
        <f>'Нарххо 2024'!BW730</f>
        <v>0</v>
      </c>
      <c r="BX730" s="169">
        <f>'Нарххо 2024'!BX730</f>
        <v>16</v>
      </c>
    </row>
    <row r="731" spans="1:76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0</v>
      </c>
      <c r="BV731" s="135">
        <f>'Нарххо 2024'!BV731</f>
        <v>0</v>
      </c>
      <c r="BW731" s="135">
        <f>'Нарххо 2024'!BW731</f>
        <v>0</v>
      </c>
      <c r="BX731" s="169">
        <f>'Нарххо 2024'!BX731</f>
        <v>16</v>
      </c>
    </row>
    <row r="732" spans="1:76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0</v>
      </c>
      <c r="BV732" s="135">
        <f>'Нарххо 2024'!BV732</f>
        <v>0</v>
      </c>
      <c r="BW732" s="135">
        <f>'Нарххо 2024'!BW732</f>
        <v>0</v>
      </c>
      <c r="BX732" s="169">
        <f>'Нарххо 2024'!BX732</f>
        <v>17</v>
      </c>
    </row>
    <row r="733" spans="1:76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0</v>
      </c>
      <c r="BV733" s="135">
        <f>'Нарххо 2024'!BV733</f>
        <v>0</v>
      </c>
      <c r="BW733" s="135">
        <f>'Нарххо 2024'!BW733</f>
        <v>0</v>
      </c>
      <c r="BX733" s="169">
        <f>'Нарххо 2024'!BX733</f>
        <v>90</v>
      </c>
    </row>
    <row r="734" spans="1:76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0</v>
      </c>
      <c r="BV734" s="135">
        <f>'Нарххо 2024'!BV734</f>
        <v>0</v>
      </c>
      <c r="BW734" s="135">
        <f>'Нарххо 2024'!BW734</f>
        <v>0</v>
      </c>
      <c r="BX734" s="169">
        <f>'Нарххо 2024'!BX734</f>
        <v>90</v>
      </c>
    </row>
    <row r="735" spans="1:76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0</v>
      </c>
      <c r="BV735" s="135">
        <f>'Нарххо 2024'!BV735</f>
        <v>0</v>
      </c>
      <c r="BW735" s="135">
        <f>'Нарххо 2024'!BW735</f>
        <v>0</v>
      </c>
      <c r="BX735" s="169">
        <f>'Нарххо 2024'!BX735</f>
        <v>11</v>
      </c>
    </row>
    <row r="736" spans="1:76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0</v>
      </c>
      <c r="BV736" s="135">
        <f>'Нарххо 2024'!BV736</f>
        <v>0</v>
      </c>
      <c r="BW736" s="135">
        <f>'Нарххо 2024'!BW736</f>
        <v>0</v>
      </c>
      <c r="BX736" s="169">
        <f>'Нарххо 2024'!BX736</f>
        <v>12</v>
      </c>
    </row>
    <row r="737" spans="1:76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0</v>
      </c>
      <c r="BV737" s="135">
        <f>'Нарххо 2024'!BV737</f>
        <v>0</v>
      </c>
      <c r="BW737" s="135">
        <f>'Нарххо 2024'!BW737</f>
        <v>0</v>
      </c>
      <c r="BX737" s="169">
        <f>'Нарххо 2024'!BX737</f>
        <v>11</v>
      </c>
    </row>
    <row r="738" spans="1:76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0</v>
      </c>
      <c r="BV738" s="135">
        <f>'Нарххо 2024'!BV738</f>
        <v>0</v>
      </c>
      <c r="BW738" s="135">
        <f>'Нарххо 2024'!BW738</f>
        <v>0</v>
      </c>
      <c r="BX738" s="169">
        <f>'Нарххо 2024'!BX738</f>
        <v>45</v>
      </c>
    </row>
    <row r="739" spans="1:76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0</v>
      </c>
      <c r="BV739" s="135">
        <f>'Нарххо 2024'!BV739</f>
        <v>0</v>
      </c>
      <c r="BW739" s="135">
        <f>'Нарххо 2024'!BW739</f>
        <v>0</v>
      </c>
      <c r="BX739" s="169">
        <f>'Нарххо 2024'!BX739</f>
        <v>40</v>
      </c>
    </row>
    <row r="740" spans="1:76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0</v>
      </c>
      <c r="BV740" s="135">
        <f>'Нарххо 2024'!BV740</f>
        <v>0</v>
      </c>
      <c r="BW740" s="135">
        <f>'Нарххо 2024'!BW740</f>
        <v>0</v>
      </c>
      <c r="BX740" s="169">
        <f>'Нарххо 2024'!BX740</f>
        <v>5</v>
      </c>
    </row>
    <row r="741" spans="1:76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0</v>
      </c>
      <c r="BV741" s="135">
        <f>'Нарххо 2024'!BV741</f>
        <v>0</v>
      </c>
      <c r="BW741" s="135">
        <f>'Нарххо 2024'!BW741</f>
        <v>0</v>
      </c>
      <c r="BX741" s="169">
        <f>'Нарххо 2024'!BX741</f>
        <v>4.2</v>
      </c>
    </row>
    <row r="742" spans="1:76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0</v>
      </c>
      <c r="BV742" s="135">
        <f>'Нарххо 2024'!BV742</f>
        <v>0</v>
      </c>
      <c r="BW742" s="135">
        <f>'Нарххо 2024'!BW742</f>
        <v>0</v>
      </c>
      <c r="BX742" s="169">
        <f>'Нарххо 2024'!BX742</f>
        <v>3.6</v>
      </c>
    </row>
    <row r="743" spans="1:76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0</v>
      </c>
      <c r="BV743" s="135">
        <f>'Нарххо 2024'!BV743</f>
        <v>0</v>
      </c>
      <c r="BW743" s="135">
        <f>'Нарххо 2024'!BW743</f>
        <v>0</v>
      </c>
      <c r="BX743" s="169">
        <f>'Нарххо 2024'!BX743</f>
        <v>20</v>
      </c>
    </row>
    <row r="744" spans="1:76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0</v>
      </c>
      <c r="BV744" s="135">
        <f>'Нарххо 2024'!BV744</f>
        <v>0</v>
      </c>
      <c r="BW744" s="135">
        <f>'Нарххо 2024'!BW744</f>
        <v>0</v>
      </c>
      <c r="BX744" s="169">
        <f>'Нарххо 2024'!BX744</f>
        <v>18</v>
      </c>
    </row>
    <row r="745" spans="1:76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0</v>
      </c>
      <c r="BV745" s="135">
        <f>'Нарххо 2024'!BV745</f>
        <v>0</v>
      </c>
      <c r="BW745" s="135">
        <f>'Нарххо 2024'!BW745</f>
        <v>0</v>
      </c>
      <c r="BX745" s="169">
        <f>'Нарххо 2024'!BX745</f>
        <v>19</v>
      </c>
    </row>
    <row r="746" spans="1:76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0</v>
      </c>
      <c r="BV746" s="135">
        <f>'Нарххо 2024'!BV746</f>
        <v>0</v>
      </c>
      <c r="BW746" s="135">
        <f>'Нарххо 2024'!BW746</f>
        <v>0</v>
      </c>
      <c r="BX746" s="169">
        <f>'Нарххо 2024'!BX746</f>
        <v>5</v>
      </c>
    </row>
    <row r="747" spans="1:76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0</v>
      </c>
      <c r="BV747" s="135">
        <f>'Нарххо 2024'!BV747</f>
        <v>0</v>
      </c>
      <c r="BW747" s="135">
        <f>'Нарххо 2024'!BW747</f>
        <v>0</v>
      </c>
      <c r="BX747" s="169">
        <f>'Нарххо 2024'!BX747</f>
        <v>2</v>
      </c>
    </row>
    <row r="748" spans="1:76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0</v>
      </c>
      <c r="BV748" s="135">
        <f>'Нарххо 2024'!BV748</f>
        <v>0</v>
      </c>
      <c r="BW748" s="135">
        <f>'Нарххо 2024'!BW748</f>
        <v>0</v>
      </c>
      <c r="BX748" s="169">
        <f>'Нарххо 2024'!BX748</f>
        <v>30</v>
      </c>
    </row>
    <row r="749" spans="1:76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0</v>
      </c>
      <c r="BV749" s="135">
        <f>'Нарххо 2024'!BV749</f>
        <v>0</v>
      </c>
      <c r="BW749" s="135">
        <f>'Нарххо 2024'!BW749</f>
        <v>0</v>
      </c>
      <c r="BX749" s="169">
        <f>'Нарххо 2024'!BX749</f>
        <v>6.6</v>
      </c>
    </row>
    <row r="750" spans="1:76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0</v>
      </c>
      <c r="BV750" s="135">
        <f>'Нарххо 2024'!BV750</f>
        <v>0</v>
      </c>
      <c r="BW750" s="135">
        <f>'Нарххо 2024'!BW750</f>
        <v>0</v>
      </c>
      <c r="BX750" s="169">
        <f>'Нарххо 2024'!BX750</f>
        <v>10.5</v>
      </c>
    </row>
    <row r="751" spans="1:76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0</v>
      </c>
      <c r="BV751" s="135">
        <f>'Нарххо 2024'!BV751</f>
        <v>0</v>
      </c>
      <c r="BW751" s="135">
        <f>'Нарххо 2024'!BW751</f>
        <v>0</v>
      </c>
      <c r="BX751" s="169">
        <f>'Нарххо 2024'!BX751</f>
        <v>10.6</v>
      </c>
    </row>
    <row r="752" spans="1:76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</row>
    <row r="753" spans="1:76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0</v>
      </c>
      <c r="BV753" s="135">
        <f>'Нарххо 2024'!BV753</f>
        <v>0</v>
      </c>
      <c r="BW753" s="135">
        <f>'Нарххо 2024'!BW753</f>
        <v>0</v>
      </c>
      <c r="BX753" s="169">
        <f>'Нарххо 2024'!BX753</f>
        <v>10.85</v>
      </c>
    </row>
    <row r="754" spans="1:76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0</v>
      </c>
      <c r="BV754" s="135">
        <f>'Нарххо 2024'!BV754</f>
        <v>0</v>
      </c>
      <c r="BW754" s="135">
        <f>'Нарххо 2024'!BW754</f>
        <v>0</v>
      </c>
      <c r="BX754" s="169">
        <f>'Нарххо 2024'!BX754</f>
        <v>10.95</v>
      </c>
    </row>
    <row r="755" spans="1:7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</row>
    <row r="756" spans="1:7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</row>
    <row r="757" spans="1:76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</row>
    <row r="758" spans="1:76" ht="18" x14ac:dyDescent="0.25">
      <c r="A758" s="292" t="s">
        <v>255</v>
      </c>
      <c r="B758" s="292"/>
      <c r="C758" s="359"/>
      <c r="D758" s="359"/>
      <c r="E758" s="359"/>
      <c r="F758" s="359"/>
      <c r="G758" s="359"/>
      <c r="H758" s="359"/>
      <c r="I758" s="359"/>
      <c r="J758" s="359"/>
      <c r="K758" s="359"/>
      <c r="L758" s="359"/>
      <c r="M758" s="359"/>
      <c r="N758" s="359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</row>
    <row r="759" spans="1:76" x14ac:dyDescent="0.3">
      <c r="A759" s="361" t="s">
        <v>156</v>
      </c>
      <c r="B759" s="362"/>
      <c r="C759" s="360" t="s">
        <v>274</v>
      </c>
      <c r="D759" s="359"/>
      <c r="E759" s="359"/>
      <c r="F759" s="359"/>
      <c r="G759" s="359"/>
      <c r="H759" s="359"/>
      <c r="I759" s="359"/>
      <c r="J759" s="359"/>
      <c r="K759" s="359"/>
      <c r="L759" s="359"/>
      <c r="M759" s="359"/>
      <c r="N759" s="359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  <c r="AA759" s="363"/>
      <c r="AB759" s="363"/>
      <c r="AC759" s="363"/>
      <c r="AD759" s="363"/>
      <c r="AE759" s="363"/>
      <c r="AF759" s="363"/>
      <c r="AG759" s="363"/>
      <c r="AH759" s="363"/>
      <c r="AI759" s="363"/>
      <c r="AJ759" s="363"/>
      <c r="AK759" s="363"/>
      <c r="AL759" s="363"/>
      <c r="AM759" s="363"/>
      <c r="AN759" s="363"/>
      <c r="AO759" s="363"/>
      <c r="AP759" s="363"/>
      <c r="AQ759" s="363"/>
      <c r="AR759" s="363"/>
      <c r="AS759" s="363"/>
      <c r="AT759" s="363"/>
      <c r="AU759" s="363"/>
      <c r="AV759" s="363"/>
      <c r="AW759" s="363"/>
      <c r="AX759" s="363"/>
      <c r="AY759" s="363"/>
      <c r="AZ759" s="363"/>
      <c r="BA759" s="363"/>
      <c r="BB759" s="363"/>
      <c r="BC759" s="363"/>
      <c r="BD759" s="363"/>
      <c r="BE759" s="363"/>
      <c r="BF759" s="363"/>
      <c r="BG759" s="363"/>
      <c r="BH759" s="363"/>
      <c r="BI759" s="363"/>
      <c r="BJ759" s="363"/>
      <c r="BK759" s="363"/>
      <c r="BL759" s="363"/>
      <c r="BM759" s="363"/>
      <c r="BN759" s="363"/>
      <c r="BO759" s="363"/>
      <c r="BP759" s="363"/>
      <c r="BQ759" s="363"/>
      <c r="BR759" s="363"/>
      <c r="BS759" s="363"/>
      <c r="BT759" s="363"/>
      <c r="BU759" s="363"/>
      <c r="BV759" s="363"/>
      <c r="BW759" s="363"/>
      <c r="BX759" s="363"/>
    </row>
    <row r="760" spans="1:76" ht="18.75" customHeight="1" x14ac:dyDescent="0.3">
      <c r="A760" s="218"/>
      <c r="B760" s="198"/>
      <c r="C760" s="355" t="s">
        <v>139</v>
      </c>
      <c r="D760" s="356"/>
      <c r="E760" s="356"/>
      <c r="F760" s="357"/>
      <c r="G760" s="354" t="s">
        <v>256</v>
      </c>
      <c r="H760" s="352" t="s">
        <v>139</v>
      </c>
      <c r="I760" s="353"/>
      <c r="J760" s="353"/>
      <c r="K760" s="358"/>
      <c r="L760" s="354" t="s">
        <v>256</v>
      </c>
      <c r="M760" s="352" t="s">
        <v>139</v>
      </c>
      <c r="N760" s="353"/>
      <c r="O760" s="353"/>
      <c r="P760" s="358"/>
      <c r="Q760" s="354" t="s">
        <v>256</v>
      </c>
      <c r="R760" s="352" t="s">
        <v>139</v>
      </c>
      <c r="S760" s="353"/>
      <c r="T760" s="353"/>
      <c r="U760" s="353"/>
      <c r="V760" s="358"/>
      <c r="W760" s="354" t="s">
        <v>256</v>
      </c>
      <c r="X760" s="352" t="s">
        <v>139</v>
      </c>
      <c r="Y760" s="353"/>
      <c r="Z760" s="353"/>
      <c r="AA760" s="358"/>
      <c r="AB760" s="354" t="s">
        <v>256</v>
      </c>
      <c r="AC760" s="352" t="s">
        <v>139</v>
      </c>
      <c r="AD760" s="353"/>
      <c r="AE760" s="353"/>
      <c r="AF760" s="358"/>
      <c r="AG760" s="354" t="s">
        <v>256</v>
      </c>
      <c r="AH760" s="352" t="s">
        <v>139</v>
      </c>
      <c r="AI760" s="353"/>
      <c r="AJ760" s="353"/>
      <c r="AK760" s="353"/>
      <c r="AL760" s="358"/>
      <c r="AM760" s="354" t="s">
        <v>256</v>
      </c>
      <c r="AN760" s="352" t="s">
        <v>139</v>
      </c>
      <c r="AO760" s="353"/>
      <c r="AP760" s="353"/>
      <c r="AQ760" s="358"/>
      <c r="AR760" s="354" t="s">
        <v>256</v>
      </c>
      <c r="AS760" s="352" t="s">
        <v>139</v>
      </c>
      <c r="AT760" s="353"/>
      <c r="AU760" s="353"/>
      <c r="AV760" s="353"/>
      <c r="AW760" s="256"/>
      <c r="AX760" s="354" t="s">
        <v>256</v>
      </c>
      <c r="AY760" s="352" t="s">
        <v>139</v>
      </c>
      <c r="AZ760" s="353"/>
      <c r="BA760" s="353"/>
      <c r="BB760" s="358"/>
      <c r="BC760" s="354" t="s">
        <v>256</v>
      </c>
      <c r="BD760" s="352" t="s">
        <v>139</v>
      </c>
      <c r="BE760" s="353"/>
      <c r="BF760" s="353"/>
      <c r="BG760" s="358"/>
      <c r="BH760" s="354" t="s">
        <v>256</v>
      </c>
      <c r="BI760" s="352" t="s">
        <v>139</v>
      </c>
      <c r="BJ760" s="353"/>
      <c r="BK760" s="353"/>
      <c r="BL760" s="358"/>
      <c r="BM760" s="266"/>
      <c r="BN760" s="354" t="s">
        <v>256</v>
      </c>
      <c r="BO760" s="352" t="s">
        <v>316</v>
      </c>
      <c r="BP760" s="353"/>
      <c r="BQ760" s="353"/>
      <c r="BR760" s="353"/>
      <c r="BS760" s="354" t="s">
        <v>256</v>
      </c>
      <c r="BT760" s="352" t="s">
        <v>316</v>
      </c>
      <c r="BU760" s="353"/>
      <c r="BV760" s="353"/>
      <c r="BW760" s="353"/>
      <c r="BX760" s="354" t="s">
        <v>256</v>
      </c>
    </row>
    <row r="761" spans="1:76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75"/>
      <c r="H761" s="138" t="s">
        <v>141</v>
      </c>
      <c r="I761" s="138" t="s">
        <v>142</v>
      </c>
      <c r="J761" s="138" t="s">
        <v>143</v>
      </c>
      <c r="K761" s="138" t="s">
        <v>144</v>
      </c>
      <c r="L761" s="275"/>
      <c r="M761" s="138" t="s">
        <v>145</v>
      </c>
      <c r="N761" s="138" t="s">
        <v>146</v>
      </c>
      <c r="O761" s="138" t="s">
        <v>147</v>
      </c>
      <c r="P761" s="138" t="s">
        <v>148</v>
      </c>
      <c r="Q761" s="275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75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75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7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7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75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7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7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75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75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75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75"/>
    </row>
    <row r="762" spans="1:76" ht="18" x14ac:dyDescent="0.25">
      <c r="A762" s="287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</row>
    <row r="763" spans="1:76" ht="18" x14ac:dyDescent="0.25">
      <c r="A763" s="288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0</v>
      </c>
      <c r="BV763" s="135">
        <f>'Нарххо 2024'!BV763</f>
        <v>0</v>
      </c>
      <c r="BW763" s="135">
        <f>'Нарххо 2024'!BW763</f>
        <v>0</v>
      </c>
      <c r="BX763" s="169">
        <f>'Нарххо 2024'!BX763</f>
        <v>5</v>
      </c>
    </row>
    <row r="764" spans="1:76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0</v>
      </c>
      <c r="BV764" s="135">
        <f>'Нарххо 2024'!BV764</f>
        <v>0</v>
      </c>
      <c r="BW764" s="135">
        <f>'Нарххо 2024'!BW764</f>
        <v>0</v>
      </c>
      <c r="BX764" s="169">
        <f>'Нарххо 2024'!BX764</f>
        <v>5</v>
      </c>
    </row>
    <row r="765" spans="1:76" ht="18" x14ac:dyDescent="0.25">
      <c r="A765" s="287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</row>
    <row r="766" spans="1:76" ht="18" x14ac:dyDescent="0.25">
      <c r="A766" s="288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0</v>
      </c>
      <c r="BV766" s="135">
        <f>'Нарххо 2024'!BV766</f>
        <v>0</v>
      </c>
      <c r="BW766" s="135">
        <f>'Нарххо 2024'!BW766</f>
        <v>0</v>
      </c>
      <c r="BX766" s="169">
        <f>'Нарххо 2024'!BX766</f>
        <v>3.3</v>
      </c>
    </row>
    <row r="767" spans="1:76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0</v>
      </c>
      <c r="BV767" s="135">
        <f>'Нарххо 2024'!BV767</f>
        <v>0</v>
      </c>
      <c r="BW767" s="135">
        <f>'Нарххо 2024'!BW767</f>
        <v>0</v>
      </c>
      <c r="BX767" s="169">
        <f>'Нарххо 2024'!BX767</f>
        <v>3.3</v>
      </c>
    </row>
    <row r="768" spans="1:76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0</v>
      </c>
      <c r="BV768" s="135">
        <f>'Нарххо 2024'!BV768</f>
        <v>0</v>
      </c>
      <c r="BW768" s="135">
        <f>'Нарххо 2024'!BW768</f>
        <v>0</v>
      </c>
      <c r="BX768" s="169">
        <f>'Нарххо 2024'!BX768</f>
        <v>20</v>
      </c>
    </row>
    <row r="769" spans="1:76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0</v>
      </c>
      <c r="BV769" s="135">
        <f>'Нарххо 2024'!BV769</f>
        <v>0</v>
      </c>
      <c r="BW769" s="135">
        <f>'Нарххо 2024'!BW769</f>
        <v>0</v>
      </c>
      <c r="BX769" s="169">
        <f>'Нарххо 2024'!BX769</f>
        <v>15</v>
      </c>
    </row>
    <row r="770" spans="1:76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0</v>
      </c>
      <c r="BV770" s="135">
        <f>'Нарххо 2024'!BV770</f>
        <v>0</v>
      </c>
      <c r="BW770" s="135">
        <f>'Нарххо 2024'!BW770</f>
        <v>0</v>
      </c>
      <c r="BX770" s="169">
        <f>'Нарххо 2024'!BX770</f>
        <v>5</v>
      </c>
    </row>
    <row r="771" spans="1:76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0</v>
      </c>
      <c r="BV771" s="135">
        <f>'Нарххо 2024'!BV771</f>
        <v>0</v>
      </c>
      <c r="BW771" s="135">
        <f>'Нарххо 2024'!BW771</f>
        <v>0</v>
      </c>
      <c r="BX771" s="169">
        <f>'Нарххо 2024'!BX771</f>
        <v>13</v>
      </c>
    </row>
    <row r="772" spans="1:76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0</v>
      </c>
      <c r="BV772" s="135">
        <f>'Нарххо 2024'!BV772</f>
        <v>0</v>
      </c>
      <c r="BW772" s="135">
        <f>'Нарххо 2024'!BW772</f>
        <v>0</v>
      </c>
      <c r="BX772" s="169">
        <f>'Нарххо 2024'!BX772</f>
        <v>17</v>
      </c>
    </row>
    <row r="773" spans="1:76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0</v>
      </c>
      <c r="BV773" s="135">
        <f>'Нарххо 2024'!BV773</f>
        <v>0</v>
      </c>
      <c r="BW773" s="135">
        <f>'Нарххо 2024'!BW773</f>
        <v>0</v>
      </c>
      <c r="BX773" s="169">
        <f>'Нарххо 2024'!BX773</f>
        <v>18</v>
      </c>
    </row>
    <row r="774" spans="1:76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0</v>
      </c>
      <c r="BV774" s="135">
        <f>'Нарххо 2024'!BV774</f>
        <v>0</v>
      </c>
      <c r="BW774" s="135">
        <f>'Нарххо 2024'!BW774</f>
        <v>0</v>
      </c>
      <c r="BX774" s="169">
        <f>'Нарххо 2024'!BX774</f>
        <v>90</v>
      </c>
    </row>
    <row r="775" spans="1:76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0</v>
      </c>
      <c r="BV775" s="135">
        <f>'Нарххо 2024'!BV775</f>
        <v>0</v>
      </c>
      <c r="BW775" s="135">
        <f>'Нарххо 2024'!BW775</f>
        <v>0</v>
      </c>
      <c r="BX775" s="169">
        <f>'Нарххо 2024'!BX775</f>
        <v>90</v>
      </c>
    </row>
    <row r="776" spans="1:76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0</v>
      </c>
      <c r="BV776" s="135">
        <f>'Нарххо 2024'!BV776</f>
        <v>0</v>
      </c>
      <c r="BW776" s="135">
        <f>'Нарххо 2024'!BW776</f>
        <v>0</v>
      </c>
      <c r="BX776" s="169">
        <f>'Нарххо 2024'!BX776</f>
        <v>5</v>
      </c>
    </row>
    <row r="777" spans="1:76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0</v>
      </c>
      <c r="BV777" s="135">
        <f>'Нарххо 2024'!BV777</f>
        <v>0</v>
      </c>
      <c r="BW777" s="135">
        <f>'Нарххо 2024'!BW777</f>
        <v>0</v>
      </c>
      <c r="BX777" s="169">
        <f>'Нарххо 2024'!BX777</f>
        <v>11.6</v>
      </c>
    </row>
    <row r="778" spans="1:76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0</v>
      </c>
      <c r="BV778" s="135">
        <f>'Нарххо 2024'!BV778</f>
        <v>0</v>
      </c>
      <c r="BW778" s="135">
        <f>'Нарххо 2024'!BW778</f>
        <v>0</v>
      </c>
      <c r="BX778" s="169">
        <f>'Нарххо 2024'!BX778</f>
        <v>10</v>
      </c>
    </row>
    <row r="779" spans="1:76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0</v>
      </c>
      <c r="BV779" s="135">
        <f>'Нарххо 2024'!BV779</f>
        <v>0</v>
      </c>
      <c r="BW779" s="135">
        <f>'Нарххо 2024'!BW779</f>
        <v>0</v>
      </c>
      <c r="BX779" s="169">
        <f>'Нарххо 2024'!BX779</f>
        <v>35</v>
      </c>
    </row>
    <row r="780" spans="1:76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0</v>
      </c>
      <c r="BV780" s="135">
        <f>'Нарххо 2024'!BV780</f>
        <v>0</v>
      </c>
      <c r="BW780" s="135">
        <f>'Нарххо 2024'!BW780</f>
        <v>0</v>
      </c>
      <c r="BX780" s="169">
        <f>'Нарххо 2024'!BX780</f>
        <v>35</v>
      </c>
    </row>
    <row r="781" spans="1:76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0</v>
      </c>
      <c r="BV781" s="135">
        <f>'Нарххо 2024'!BV781</f>
        <v>0</v>
      </c>
      <c r="BW781" s="135">
        <f>'Нарххо 2024'!BW781</f>
        <v>0</v>
      </c>
      <c r="BX781" s="169">
        <f>'Нарххо 2024'!BX781</f>
        <v>5.2</v>
      </c>
    </row>
    <row r="782" spans="1:76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0</v>
      </c>
      <c r="BV782" s="135">
        <f>'Нарххо 2024'!BV782</f>
        <v>0</v>
      </c>
      <c r="BW782" s="135">
        <f>'Нарххо 2024'!BW782</f>
        <v>0</v>
      </c>
      <c r="BX782" s="169">
        <f>'Нарххо 2024'!BX782</f>
        <v>4.4000000000000004</v>
      </c>
    </row>
    <row r="783" spans="1:76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0</v>
      </c>
      <c r="BV783" s="135">
        <f>'Нарххо 2024'!BV783</f>
        <v>0</v>
      </c>
      <c r="BW783" s="135">
        <f>'Нарххо 2024'!BW783</f>
        <v>0</v>
      </c>
      <c r="BX783" s="169">
        <f>'Нарххо 2024'!BX783</f>
        <v>3.5</v>
      </c>
    </row>
    <row r="784" spans="1:76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0</v>
      </c>
      <c r="BV784" s="135">
        <f>'Нарххо 2024'!BV784</f>
        <v>0</v>
      </c>
      <c r="BW784" s="135">
        <f>'Нарххо 2024'!BW784</f>
        <v>0</v>
      </c>
      <c r="BX784" s="169">
        <f>'Нарххо 2024'!BX784</f>
        <v>17</v>
      </c>
    </row>
    <row r="785" spans="1:76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0</v>
      </c>
      <c r="BV785" s="135">
        <f>'Нарххо 2024'!BV785</f>
        <v>0</v>
      </c>
      <c r="BW785" s="135">
        <f>'Нарххо 2024'!BW785</f>
        <v>0</v>
      </c>
      <c r="BX785" s="169">
        <f>'Нарххо 2024'!BX785</f>
        <v>18</v>
      </c>
    </row>
    <row r="786" spans="1:76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0</v>
      </c>
      <c r="BV786" s="135">
        <f>'Нарххо 2024'!BV786</f>
        <v>0</v>
      </c>
      <c r="BW786" s="135">
        <f>'Нарххо 2024'!BW786</f>
        <v>0</v>
      </c>
      <c r="BX786" s="169">
        <f>'Нарххо 2024'!BX786</f>
        <v>16</v>
      </c>
    </row>
    <row r="787" spans="1:76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0</v>
      </c>
      <c r="BV787" s="135">
        <f>'Нарххо 2024'!BV787</f>
        <v>0</v>
      </c>
      <c r="BW787" s="135">
        <f>'Нарххо 2024'!BW787</f>
        <v>0</v>
      </c>
      <c r="BX787" s="169">
        <f>'Нарххо 2024'!BX787</f>
        <v>4</v>
      </c>
    </row>
    <row r="788" spans="1:76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0</v>
      </c>
      <c r="BV788" s="135">
        <f>'Нарххо 2024'!BV788</f>
        <v>0</v>
      </c>
      <c r="BW788" s="135">
        <f>'Нарххо 2024'!BW788</f>
        <v>0</v>
      </c>
      <c r="BX788" s="169">
        <f>'Нарххо 2024'!BX788</f>
        <v>3</v>
      </c>
    </row>
    <row r="789" spans="1:76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0</v>
      </c>
      <c r="BV789" s="135">
        <f>'Нарххо 2024'!BV789</f>
        <v>0</v>
      </c>
      <c r="BW789" s="135">
        <f>'Нарххо 2024'!BW789</f>
        <v>0</v>
      </c>
      <c r="BX789" s="169">
        <f>'Нарххо 2024'!BX789</f>
        <v>40</v>
      </c>
    </row>
    <row r="790" spans="1:76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0</v>
      </c>
      <c r="BV790" s="135">
        <f>'Нарххо 2024'!BV790</f>
        <v>0</v>
      </c>
      <c r="BW790" s="135">
        <f>'Нарххо 2024'!BW790</f>
        <v>0</v>
      </c>
      <c r="BX790" s="169">
        <f>'Нарххо 2024'!BX790</f>
        <v>6.9</v>
      </c>
    </row>
    <row r="791" spans="1:76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0</v>
      </c>
      <c r="BV791" s="135">
        <f>'Нарххо 2024'!BV791</f>
        <v>0</v>
      </c>
      <c r="BW791" s="135">
        <f>'Нарххо 2024'!BW791</f>
        <v>0</v>
      </c>
      <c r="BX791" s="169">
        <f>'Нарххо 2024'!BX791</f>
        <v>10.4</v>
      </c>
    </row>
    <row r="792" spans="1:76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0</v>
      </c>
      <c r="BV792" s="135">
        <f>'Нарххо 2024'!BV792</f>
        <v>0</v>
      </c>
      <c r="BW792" s="135">
        <f>'Нарххо 2024'!BW792</f>
        <v>0</v>
      </c>
      <c r="BX792" s="169">
        <f>'Нарххо 2024'!BX792</f>
        <v>10.3</v>
      </c>
    </row>
    <row r="793" spans="1:76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</row>
    <row r="794" spans="1:76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0</v>
      </c>
      <c r="BV794" s="135">
        <f>'Нарххо 2024'!BV794</f>
        <v>0</v>
      </c>
      <c r="BW794" s="135">
        <f>'Нарххо 2024'!BW794</f>
        <v>0</v>
      </c>
      <c r="BX794" s="169">
        <f>'Нарххо 2024'!BX794</f>
        <v>10.85</v>
      </c>
    </row>
    <row r="795" spans="1:76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0</v>
      </c>
      <c r="BV795" s="135">
        <f>'Нарххо 2024'!BV795</f>
        <v>0</v>
      </c>
      <c r="BW795" s="135">
        <f>'Нарххо 2024'!BW795</f>
        <v>0</v>
      </c>
      <c r="BX795" s="169">
        <f>'Нарххо 2024'!BX795</f>
        <v>10.95</v>
      </c>
    </row>
    <row r="796" spans="1:7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</row>
    <row r="797" spans="1:7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</row>
    <row r="798" spans="1:7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</row>
    <row r="799" spans="1:76" ht="18" x14ac:dyDescent="0.25">
      <c r="A799" s="292" t="s">
        <v>255</v>
      </c>
      <c r="B799" s="292"/>
      <c r="C799" s="359"/>
      <c r="D799" s="359"/>
      <c r="E799" s="359"/>
      <c r="F799" s="359"/>
      <c r="G799" s="359"/>
      <c r="H799" s="359"/>
      <c r="I799" s="359"/>
      <c r="J799" s="359"/>
      <c r="K799" s="359"/>
      <c r="L799" s="359"/>
      <c r="M799" s="359"/>
      <c r="N799" s="359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</row>
    <row r="800" spans="1:76" x14ac:dyDescent="0.3">
      <c r="A800" s="361" t="s">
        <v>156</v>
      </c>
      <c r="B800" s="362"/>
      <c r="C800" s="360" t="s">
        <v>275</v>
      </c>
      <c r="D800" s="359"/>
      <c r="E800" s="359"/>
      <c r="F800" s="359"/>
      <c r="G800" s="359"/>
      <c r="H800" s="359"/>
      <c r="I800" s="359"/>
      <c r="J800" s="359"/>
      <c r="K800" s="359"/>
      <c r="L800" s="359"/>
      <c r="M800" s="359"/>
      <c r="N800" s="359"/>
      <c r="O800" s="363"/>
      <c r="P800" s="363"/>
      <c r="Q800" s="363"/>
      <c r="R800" s="363"/>
      <c r="S800" s="363"/>
      <c r="T800" s="363"/>
      <c r="U800" s="363"/>
      <c r="V800" s="363"/>
      <c r="W800" s="363"/>
      <c r="X800" s="363"/>
      <c r="Y800" s="363"/>
      <c r="Z800" s="363"/>
      <c r="AA800" s="363"/>
      <c r="AB800" s="363"/>
      <c r="AC800" s="363"/>
      <c r="AD800" s="363"/>
      <c r="AE800" s="363"/>
      <c r="AF800" s="363"/>
      <c r="AG800" s="363"/>
      <c r="AH800" s="363"/>
      <c r="AI800" s="363"/>
      <c r="AJ800" s="363"/>
      <c r="AK800" s="363"/>
      <c r="AL800" s="363"/>
      <c r="AM800" s="363"/>
      <c r="AN800" s="363"/>
      <c r="AO800" s="363"/>
      <c r="AP800" s="363"/>
      <c r="AQ800" s="363"/>
      <c r="AR800" s="363"/>
      <c r="AS800" s="363"/>
      <c r="AT800" s="363"/>
      <c r="AU800" s="363"/>
      <c r="AV800" s="363"/>
      <c r="AW800" s="363"/>
      <c r="AX800" s="363"/>
      <c r="AY800" s="363"/>
      <c r="AZ800" s="363"/>
      <c r="BA800" s="363"/>
      <c r="BB800" s="363"/>
      <c r="BC800" s="363"/>
      <c r="BD800" s="363"/>
      <c r="BE800" s="363"/>
      <c r="BF800" s="363"/>
      <c r="BG800" s="363"/>
      <c r="BH800" s="363"/>
      <c r="BI800" s="363"/>
      <c r="BJ800" s="363"/>
      <c r="BK800" s="363"/>
      <c r="BL800" s="363"/>
      <c r="BM800" s="363"/>
      <c r="BN800" s="363"/>
      <c r="BO800" s="363"/>
      <c r="BP800" s="363"/>
      <c r="BQ800" s="363"/>
      <c r="BR800" s="363"/>
      <c r="BS800" s="363"/>
      <c r="BT800" s="363"/>
      <c r="BU800" s="363"/>
      <c r="BV800" s="363"/>
      <c r="BW800" s="363"/>
      <c r="BX800" s="363"/>
    </row>
    <row r="801" spans="1:76" ht="18.75" customHeight="1" x14ac:dyDescent="0.3">
      <c r="A801" s="218"/>
      <c r="B801" s="198"/>
      <c r="C801" s="355" t="s">
        <v>139</v>
      </c>
      <c r="D801" s="356"/>
      <c r="E801" s="356"/>
      <c r="F801" s="357"/>
      <c r="G801" s="354" t="s">
        <v>256</v>
      </c>
      <c r="H801" s="352" t="s">
        <v>139</v>
      </c>
      <c r="I801" s="353"/>
      <c r="J801" s="353"/>
      <c r="K801" s="358"/>
      <c r="L801" s="354" t="s">
        <v>256</v>
      </c>
      <c r="M801" s="352" t="s">
        <v>139</v>
      </c>
      <c r="N801" s="353"/>
      <c r="O801" s="353"/>
      <c r="P801" s="358"/>
      <c r="Q801" s="354" t="s">
        <v>256</v>
      </c>
      <c r="R801" s="352" t="s">
        <v>139</v>
      </c>
      <c r="S801" s="353"/>
      <c r="T801" s="353"/>
      <c r="U801" s="353"/>
      <c r="V801" s="358"/>
      <c r="W801" s="354" t="s">
        <v>256</v>
      </c>
      <c r="X801" s="352" t="s">
        <v>139</v>
      </c>
      <c r="Y801" s="353"/>
      <c r="Z801" s="353"/>
      <c r="AA801" s="358"/>
      <c r="AB801" s="354" t="s">
        <v>256</v>
      </c>
      <c r="AC801" s="352" t="s">
        <v>139</v>
      </c>
      <c r="AD801" s="353"/>
      <c r="AE801" s="353"/>
      <c r="AF801" s="358"/>
      <c r="AG801" s="354" t="s">
        <v>256</v>
      </c>
      <c r="AH801" s="352" t="s">
        <v>139</v>
      </c>
      <c r="AI801" s="353"/>
      <c r="AJ801" s="353"/>
      <c r="AK801" s="353"/>
      <c r="AL801" s="358"/>
      <c r="AM801" s="354" t="s">
        <v>256</v>
      </c>
      <c r="AN801" s="352" t="s">
        <v>139</v>
      </c>
      <c r="AO801" s="353"/>
      <c r="AP801" s="353"/>
      <c r="AQ801" s="358"/>
      <c r="AR801" s="354" t="s">
        <v>256</v>
      </c>
      <c r="AS801" s="352" t="s">
        <v>139</v>
      </c>
      <c r="AT801" s="353"/>
      <c r="AU801" s="353"/>
      <c r="AV801" s="353"/>
      <c r="AW801" s="256"/>
      <c r="AX801" s="354" t="s">
        <v>256</v>
      </c>
      <c r="AY801" s="352" t="s">
        <v>139</v>
      </c>
      <c r="AZ801" s="353"/>
      <c r="BA801" s="353"/>
      <c r="BB801" s="358"/>
      <c r="BC801" s="354" t="s">
        <v>256</v>
      </c>
      <c r="BD801" s="352" t="s">
        <v>139</v>
      </c>
      <c r="BE801" s="353"/>
      <c r="BF801" s="353"/>
      <c r="BG801" s="358"/>
      <c r="BH801" s="354" t="s">
        <v>256</v>
      </c>
      <c r="BI801" s="352" t="s">
        <v>139</v>
      </c>
      <c r="BJ801" s="353"/>
      <c r="BK801" s="353"/>
      <c r="BL801" s="358"/>
      <c r="BM801" s="266"/>
      <c r="BN801" s="354" t="s">
        <v>256</v>
      </c>
      <c r="BO801" s="352" t="s">
        <v>316</v>
      </c>
      <c r="BP801" s="353"/>
      <c r="BQ801" s="353"/>
      <c r="BR801" s="353"/>
      <c r="BS801" s="354" t="s">
        <v>256</v>
      </c>
      <c r="BT801" s="352" t="s">
        <v>316</v>
      </c>
      <c r="BU801" s="353"/>
      <c r="BV801" s="353"/>
      <c r="BW801" s="353"/>
      <c r="BX801" s="354" t="s">
        <v>256</v>
      </c>
    </row>
    <row r="802" spans="1:76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75"/>
      <c r="H802" s="138" t="s">
        <v>141</v>
      </c>
      <c r="I802" s="138" t="s">
        <v>142</v>
      </c>
      <c r="J802" s="138" t="s">
        <v>143</v>
      </c>
      <c r="K802" s="138" t="s">
        <v>144</v>
      </c>
      <c r="L802" s="275"/>
      <c r="M802" s="138" t="s">
        <v>145</v>
      </c>
      <c r="N802" s="138" t="s">
        <v>146</v>
      </c>
      <c r="O802" s="138" t="s">
        <v>147</v>
      </c>
      <c r="P802" s="138" t="s">
        <v>148</v>
      </c>
      <c r="Q802" s="275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75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75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7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7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75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7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7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75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75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75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75"/>
    </row>
    <row r="803" spans="1:76" ht="18" x14ac:dyDescent="0.25">
      <c r="A803" s="287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</row>
    <row r="804" spans="1:76" ht="18" x14ac:dyDescent="0.25">
      <c r="A804" s="288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0</v>
      </c>
      <c r="BV804" s="135">
        <f>'Нарххо 2024'!BV804</f>
        <v>0</v>
      </c>
      <c r="BW804" s="135">
        <f>'Нарххо 2024'!BW804</f>
        <v>0</v>
      </c>
      <c r="BX804" s="169">
        <f>'Нарххо 2024'!BX804</f>
        <v>6</v>
      </c>
    </row>
    <row r="805" spans="1:76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0</v>
      </c>
      <c r="BV805" s="135">
        <f>'Нарххо 2024'!BV805</f>
        <v>0</v>
      </c>
      <c r="BW805" s="135">
        <f>'Нарххо 2024'!BW805</f>
        <v>0</v>
      </c>
      <c r="BX805" s="169">
        <f>'Нарххо 2024'!BX805</f>
        <v>6</v>
      </c>
    </row>
    <row r="806" spans="1:76" ht="18" x14ac:dyDescent="0.25">
      <c r="A806" s="287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</row>
    <row r="807" spans="1:76" ht="18" x14ac:dyDescent="0.25">
      <c r="A807" s="288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0</v>
      </c>
      <c r="BV807" s="135">
        <f>'Нарххо 2024'!BV807</f>
        <v>0</v>
      </c>
      <c r="BW807" s="135">
        <f>'Нарххо 2024'!BW807</f>
        <v>0</v>
      </c>
      <c r="BX807" s="169">
        <f>'Нарххо 2024'!BX807</f>
        <v>3</v>
      </c>
    </row>
    <row r="808" spans="1:76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0</v>
      </c>
      <c r="BV808" s="135">
        <f>'Нарххо 2024'!BV808</f>
        <v>0</v>
      </c>
      <c r="BW808" s="135">
        <f>'Нарххо 2024'!BW808</f>
        <v>0</v>
      </c>
      <c r="BX808" s="169">
        <f>'Нарххо 2024'!BX808</f>
        <v>3.5</v>
      </c>
    </row>
    <row r="809" spans="1:76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0</v>
      </c>
      <c r="BV809" s="135">
        <f>'Нарххо 2024'!BV809</f>
        <v>0</v>
      </c>
      <c r="BW809" s="135">
        <f>'Нарххо 2024'!BW809</f>
        <v>0</v>
      </c>
      <c r="BX809" s="169">
        <f>'Нарххо 2024'!BX809</f>
        <v>18</v>
      </c>
    </row>
    <row r="810" spans="1:76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0</v>
      </c>
      <c r="BV810" s="135">
        <f>'Нарххо 2024'!BV810</f>
        <v>0</v>
      </c>
      <c r="BW810" s="135">
        <f>'Нарххо 2024'!BW810</f>
        <v>0</v>
      </c>
      <c r="BX810" s="169">
        <f>'Нарххо 2024'!BX810</f>
        <v>17</v>
      </c>
    </row>
    <row r="811" spans="1:76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0</v>
      </c>
      <c r="BV811" s="135">
        <f>'Нарххо 2024'!BV811</f>
        <v>0</v>
      </c>
      <c r="BW811" s="135">
        <f>'Нарххо 2024'!BW811</f>
        <v>0</v>
      </c>
      <c r="BX811" s="169">
        <f>'Нарххо 2024'!BX811</f>
        <v>7</v>
      </c>
    </row>
    <row r="812" spans="1:76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0</v>
      </c>
      <c r="BV812" s="135">
        <f>'Нарххо 2024'!BV812</f>
        <v>0</v>
      </c>
      <c r="BW812" s="135">
        <f>'Нарххо 2024'!BW812</f>
        <v>0</v>
      </c>
      <c r="BX812" s="169">
        <f>'Нарххо 2024'!BX812</f>
        <v>13</v>
      </c>
    </row>
    <row r="813" spans="1:76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0</v>
      </c>
      <c r="BV813" s="135">
        <f>'Нарххо 2024'!BV813</f>
        <v>0</v>
      </c>
      <c r="BW813" s="135">
        <f>'Нарххо 2024'!BW813</f>
        <v>0</v>
      </c>
      <c r="BX813" s="169">
        <f>'Нарххо 2024'!BX813</f>
        <v>17</v>
      </c>
    </row>
    <row r="814" spans="1:76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0</v>
      </c>
      <c r="BV814" s="135">
        <f>'Нарххо 2024'!BV814</f>
        <v>0</v>
      </c>
      <c r="BW814" s="135">
        <f>'Нарххо 2024'!BW814</f>
        <v>0</v>
      </c>
      <c r="BX814" s="169">
        <f>'Нарххо 2024'!BX814</f>
        <v>18</v>
      </c>
    </row>
    <row r="815" spans="1:76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0</v>
      </c>
      <c r="BV815" s="135">
        <f>'Нарххо 2024'!BV815</f>
        <v>0</v>
      </c>
      <c r="BW815" s="135">
        <f>'Нарххо 2024'!BW815</f>
        <v>0</v>
      </c>
      <c r="BX815" s="169">
        <f>'Нарххо 2024'!BX815</f>
        <v>87</v>
      </c>
    </row>
    <row r="816" spans="1:76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0</v>
      </c>
      <c r="BV816" s="135">
        <f>'Нарххо 2024'!BV816</f>
        <v>0</v>
      </c>
      <c r="BW816" s="135">
        <f>'Нарххо 2024'!BW816</f>
        <v>0</v>
      </c>
      <c r="BX816" s="169">
        <f>'Нарххо 2024'!BX816</f>
        <v>90</v>
      </c>
    </row>
    <row r="817" spans="1:76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0</v>
      </c>
      <c r="BV817" s="135">
        <f>'Нарххо 2024'!BV817</f>
        <v>0</v>
      </c>
      <c r="BW817" s="135">
        <f>'Нарххо 2024'!BW817</f>
        <v>0</v>
      </c>
      <c r="BX817" s="169">
        <f>'Нарххо 2024'!BX817</f>
        <v>7.5</v>
      </c>
    </row>
    <row r="818" spans="1:76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0</v>
      </c>
      <c r="BV818" s="135">
        <f>'Нарххо 2024'!BV818</f>
        <v>0</v>
      </c>
      <c r="BW818" s="135">
        <f>'Нарххо 2024'!BW818</f>
        <v>0</v>
      </c>
      <c r="BX818" s="169">
        <f>'Нарххо 2024'!BX818</f>
        <v>11.66</v>
      </c>
    </row>
    <row r="819" spans="1:76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0</v>
      </c>
      <c r="BV819" s="135">
        <f>'Нарххо 2024'!BV819</f>
        <v>0</v>
      </c>
      <c r="BW819" s="135">
        <f>'Нарххо 2024'!BW819</f>
        <v>0</v>
      </c>
      <c r="BX819" s="169">
        <f>'Нарххо 2024'!BX819</f>
        <v>10.5</v>
      </c>
    </row>
    <row r="820" spans="1:76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0</v>
      </c>
      <c r="BV820" s="135">
        <f>'Нарххо 2024'!BV820</f>
        <v>0</v>
      </c>
      <c r="BW820" s="135">
        <f>'Нарххо 2024'!BW820</f>
        <v>0</v>
      </c>
      <c r="BX820" s="169">
        <f>'Нарххо 2024'!BX820</f>
        <v>45</v>
      </c>
    </row>
    <row r="821" spans="1:76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0</v>
      </c>
      <c r="BV821" s="135">
        <f>'Нарххо 2024'!BV821</f>
        <v>0</v>
      </c>
      <c r="BW821" s="135">
        <f>'Нарххо 2024'!BW821</f>
        <v>0</v>
      </c>
      <c r="BX821" s="169">
        <f>'Нарххо 2024'!BX821</f>
        <v>40</v>
      </c>
    </row>
    <row r="822" spans="1:76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0</v>
      </c>
      <c r="BV822" s="135">
        <f>'Нарххо 2024'!BV822</f>
        <v>0</v>
      </c>
      <c r="BW822" s="135">
        <f>'Нарххо 2024'!BW822</f>
        <v>0</v>
      </c>
      <c r="BX822" s="169">
        <f>'Нарххо 2024'!BX822</f>
        <v>5.2</v>
      </c>
    </row>
    <row r="823" spans="1:76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0</v>
      </c>
      <c r="BV823" s="135">
        <f>'Нарххо 2024'!BV823</f>
        <v>0</v>
      </c>
      <c r="BW823" s="135">
        <f>'Нарххо 2024'!BW823</f>
        <v>0</v>
      </c>
      <c r="BX823" s="169">
        <f>'Нарххо 2024'!BX823</f>
        <v>4</v>
      </c>
    </row>
    <row r="824" spans="1:76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0</v>
      </c>
      <c r="BV824" s="135">
        <f>'Нарххо 2024'!BV824</f>
        <v>0</v>
      </c>
      <c r="BW824" s="135">
        <f>'Нарххо 2024'!BW824</f>
        <v>0</v>
      </c>
      <c r="BX824" s="169">
        <f>'Нарххо 2024'!BX824</f>
        <v>3.3</v>
      </c>
    </row>
    <row r="825" spans="1:76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0</v>
      </c>
      <c r="BV825" s="135">
        <f>'Нарххо 2024'!BV825</f>
        <v>0</v>
      </c>
      <c r="BW825" s="135">
        <f>'Нарххо 2024'!BW825</f>
        <v>0</v>
      </c>
      <c r="BX825" s="169">
        <f>'Нарххо 2024'!BX825</f>
        <v>18</v>
      </c>
    </row>
    <row r="826" spans="1:76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0</v>
      </c>
      <c r="BV826" s="135">
        <f>'Нарххо 2024'!BV826</f>
        <v>0</v>
      </c>
      <c r="BW826" s="135">
        <f>'Нарххо 2024'!BW826</f>
        <v>0</v>
      </c>
      <c r="BX826" s="169">
        <f>'Нарххо 2024'!BX826</f>
        <v>20</v>
      </c>
    </row>
    <row r="827" spans="1:76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0</v>
      </c>
      <c r="BV827" s="135">
        <f>'Нарххо 2024'!BV827</f>
        <v>0</v>
      </c>
      <c r="BW827" s="135">
        <f>'Нарххо 2024'!BW827</f>
        <v>0</v>
      </c>
      <c r="BX827" s="169">
        <f>'Нарххо 2024'!BX827</f>
        <v>17</v>
      </c>
    </row>
    <row r="828" spans="1:76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0</v>
      </c>
      <c r="BV828" s="135">
        <f>'Нарххо 2024'!BV828</f>
        <v>0</v>
      </c>
      <c r="BW828" s="135">
        <f>'Нарххо 2024'!BW828</f>
        <v>0</v>
      </c>
      <c r="BX828" s="169">
        <f>'Нарххо 2024'!BX828</f>
        <v>5</v>
      </c>
    </row>
    <row r="829" spans="1:76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0</v>
      </c>
      <c r="BV829" s="135">
        <f>'Нарххо 2024'!BV829</f>
        <v>0</v>
      </c>
      <c r="BW829" s="135">
        <f>'Нарххо 2024'!BW829</f>
        <v>0</v>
      </c>
      <c r="BX829" s="169">
        <f>'Нарххо 2024'!BX829</f>
        <v>4</v>
      </c>
    </row>
    <row r="830" spans="1:76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0</v>
      </c>
      <c r="BV830" s="135">
        <f>'Нарххо 2024'!BV830</f>
        <v>0</v>
      </c>
      <c r="BW830" s="135">
        <f>'Нарххо 2024'!BW830</f>
        <v>0</v>
      </c>
      <c r="BX830" s="169">
        <f>'Нарххо 2024'!BX830</f>
        <v>48</v>
      </c>
    </row>
    <row r="831" spans="1:76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0</v>
      </c>
      <c r="BV831" s="135">
        <f>'Нарххо 2024'!BV831</f>
        <v>0</v>
      </c>
      <c r="BW831" s="135">
        <f>'Нарххо 2024'!BW831</f>
        <v>0</v>
      </c>
      <c r="BX831" s="169">
        <f>'Нарххо 2024'!BX831</f>
        <v>6.8</v>
      </c>
    </row>
    <row r="832" spans="1:76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0</v>
      </c>
      <c r="BV832" s="135">
        <f>'Нарххо 2024'!BV832</f>
        <v>0</v>
      </c>
      <c r="BW832" s="135">
        <f>'Нарххо 2024'!BW832</f>
        <v>0</v>
      </c>
      <c r="BX832" s="169">
        <f>'Нарххо 2024'!BX832</f>
        <v>10.4</v>
      </c>
    </row>
    <row r="833" spans="1:76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0</v>
      </c>
      <c r="BV833" s="135">
        <f>'Нарххо 2024'!BV833</f>
        <v>0</v>
      </c>
      <c r="BW833" s="135">
        <f>'Нарххо 2024'!BW833</f>
        <v>0</v>
      </c>
      <c r="BX833" s="169">
        <f>'Нарххо 2024'!BX833</f>
        <v>10.5</v>
      </c>
    </row>
    <row r="834" spans="1:76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</row>
    <row r="835" spans="1:76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0</v>
      </c>
      <c r="BV835" s="135">
        <f>'Нарххо 2024'!BV835</f>
        <v>0</v>
      </c>
      <c r="BW835" s="135">
        <f>'Нарххо 2024'!BW835</f>
        <v>0</v>
      </c>
      <c r="BX835" s="169">
        <f>'Нарххо 2024'!BX835</f>
        <v>10.85</v>
      </c>
    </row>
    <row r="836" spans="1:76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0</v>
      </c>
      <c r="BV836" s="135">
        <f>'Нарххо 2024'!BV836</f>
        <v>0</v>
      </c>
      <c r="BW836" s="135">
        <f>'Нарххо 2024'!BW836</f>
        <v>0</v>
      </c>
      <c r="BX836" s="169">
        <f>'Нарххо 2024'!BX836</f>
        <v>10.95</v>
      </c>
    </row>
    <row r="837" spans="1:7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</row>
    <row r="838" spans="1:7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</row>
    <row r="839" spans="1:7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</row>
    <row r="840" spans="1:76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</row>
    <row r="841" spans="1:76" ht="18" x14ac:dyDescent="0.25">
      <c r="A841" s="292" t="s">
        <v>255</v>
      </c>
      <c r="B841" s="292"/>
      <c r="C841" s="359"/>
      <c r="D841" s="359"/>
      <c r="E841" s="359"/>
      <c r="F841" s="359"/>
      <c r="G841" s="359"/>
      <c r="H841" s="359"/>
      <c r="I841" s="359"/>
      <c r="J841" s="359"/>
      <c r="K841" s="359"/>
      <c r="L841" s="359"/>
      <c r="M841" s="359"/>
      <c r="N841" s="359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</row>
    <row r="842" spans="1:76" x14ac:dyDescent="0.3">
      <c r="A842" s="361" t="s">
        <v>156</v>
      </c>
      <c r="B842" s="362"/>
      <c r="C842" s="360" t="s">
        <v>276</v>
      </c>
      <c r="D842" s="359"/>
      <c r="E842" s="359"/>
      <c r="F842" s="359"/>
      <c r="G842" s="359"/>
      <c r="H842" s="359"/>
      <c r="I842" s="359"/>
      <c r="J842" s="359"/>
      <c r="K842" s="359"/>
      <c r="L842" s="359"/>
      <c r="M842" s="359"/>
      <c r="N842" s="359"/>
      <c r="O842" s="363"/>
      <c r="P842" s="363"/>
      <c r="Q842" s="363"/>
      <c r="R842" s="363"/>
      <c r="S842" s="363"/>
      <c r="T842" s="363"/>
      <c r="U842" s="363"/>
      <c r="V842" s="363"/>
      <c r="W842" s="363"/>
      <c r="X842" s="363"/>
      <c r="Y842" s="363"/>
      <c r="Z842" s="363"/>
      <c r="AA842" s="363"/>
      <c r="AB842" s="363"/>
      <c r="AC842" s="363"/>
      <c r="AD842" s="363"/>
      <c r="AE842" s="363"/>
      <c r="AF842" s="363"/>
      <c r="AG842" s="363"/>
      <c r="AH842" s="363"/>
      <c r="AI842" s="363"/>
      <c r="AJ842" s="363"/>
      <c r="AK842" s="363"/>
      <c r="AL842" s="363"/>
      <c r="AM842" s="363"/>
      <c r="AN842" s="363"/>
      <c r="AO842" s="363"/>
      <c r="AP842" s="363"/>
      <c r="AQ842" s="363"/>
      <c r="AR842" s="363"/>
      <c r="AS842" s="363"/>
      <c r="AT842" s="363"/>
      <c r="AU842" s="363"/>
      <c r="AV842" s="363"/>
      <c r="AW842" s="363"/>
      <c r="AX842" s="363"/>
      <c r="AY842" s="363"/>
      <c r="AZ842" s="363"/>
      <c r="BA842" s="363"/>
      <c r="BB842" s="363"/>
      <c r="BC842" s="363"/>
      <c r="BD842" s="363"/>
      <c r="BE842" s="363"/>
      <c r="BF842" s="363"/>
      <c r="BG842" s="363"/>
      <c r="BH842" s="363"/>
      <c r="BI842" s="363"/>
      <c r="BJ842" s="363"/>
      <c r="BK842" s="363"/>
      <c r="BL842" s="363"/>
      <c r="BM842" s="363"/>
      <c r="BN842" s="363"/>
      <c r="BO842" s="363"/>
      <c r="BP842" s="363"/>
      <c r="BQ842" s="363"/>
      <c r="BR842" s="363"/>
      <c r="BS842" s="363"/>
      <c r="BT842" s="363"/>
      <c r="BU842" s="363"/>
      <c r="BV842" s="363"/>
      <c r="BW842" s="363"/>
      <c r="BX842" s="363"/>
    </row>
    <row r="843" spans="1:76" ht="18.75" customHeight="1" x14ac:dyDescent="0.3">
      <c r="A843" s="218"/>
      <c r="B843" s="198"/>
      <c r="C843" s="355" t="s">
        <v>139</v>
      </c>
      <c r="D843" s="356"/>
      <c r="E843" s="356"/>
      <c r="F843" s="357"/>
      <c r="G843" s="354" t="s">
        <v>256</v>
      </c>
      <c r="H843" s="352" t="s">
        <v>139</v>
      </c>
      <c r="I843" s="353"/>
      <c r="J843" s="353"/>
      <c r="K843" s="358"/>
      <c r="L843" s="354" t="s">
        <v>256</v>
      </c>
      <c r="M843" s="352" t="s">
        <v>139</v>
      </c>
      <c r="N843" s="353"/>
      <c r="O843" s="353"/>
      <c r="P843" s="358"/>
      <c r="Q843" s="354" t="s">
        <v>256</v>
      </c>
      <c r="R843" s="352" t="s">
        <v>139</v>
      </c>
      <c r="S843" s="353"/>
      <c r="T843" s="353"/>
      <c r="U843" s="353"/>
      <c r="V843" s="358"/>
      <c r="W843" s="354" t="s">
        <v>256</v>
      </c>
      <c r="X843" s="352" t="s">
        <v>139</v>
      </c>
      <c r="Y843" s="353"/>
      <c r="Z843" s="353"/>
      <c r="AA843" s="358"/>
      <c r="AB843" s="354" t="s">
        <v>256</v>
      </c>
      <c r="AC843" s="352" t="s">
        <v>139</v>
      </c>
      <c r="AD843" s="353"/>
      <c r="AE843" s="353"/>
      <c r="AF843" s="358"/>
      <c r="AG843" s="354" t="s">
        <v>256</v>
      </c>
      <c r="AH843" s="352" t="s">
        <v>139</v>
      </c>
      <c r="AI843" s="353"/>
      <c r="AJ843" s="353"/>
      <c r="AK843" s="353"/>
      <c r="AL843" s="358"/>
      <c r="AM843" s="354" t="s">
        <v>256</v>
      </c>
      <c r="AN843" s="352" t="s">
        <v>139</v>
      </c>
      <c r="AO843" s="353"/>
      <c r="AP843" s="353"/>
      <c r="AQ843" s="358"/>
      <c r="AR843" s="354" t="s">
        <v>256</v>
      </c>
      <c r="AS843" s="352" t="s">
        <v>139</v>
      </c>
      <c r="AT843" s="353"/>
      <c r="AU843" s="353"/>
      <c r="AV843" s="353"/>
      <c r="AW843" s="256"/>
      <c r="AX843" s="354" t="s">
        <v>256</v>
      </c>
      <c r="AY843" s="352" t="s">
        <v>139</v>
      </c>
      <c r="AZ843" s="353"/>
      <c r="BA843" s="353"/>
      <c r="BB843" s="358"/>
      <c r="BC843" s="354" t="s">
        <v>256</v>
      </c>
      <c r="BD843" s="352" t="s">
        <v>139</v>
      </c>
      <c r="BE843" s="353"/>
      <c r="BF843" s="353"/>
      <c r="BG843" s="358"/>
      <c r="BH843" s="354" t="s">
        <v>256</v>
      </c>
      <c r="BI843" s="352" t="s">
        <v>139</v>
      </c>
      <c r="BJ843" s="353"/>
      <c r="BK843" s="353"/>
      <c r="BL843" s="358"/>
      <c r="BM843" s="266"/>
      <c r="BN843" s="354" t="s">
        <v>256</v>
      </c>
      <c r="BO843" s="352" t="s">
        <v>316</v>
      </c>
      <c r="BP843" s="353"/>
      <c r="BQ843" s="353"/>
      <c r="BR843" s="353"/>
      <c r="BS843" s="354" t="s">
        <v>256</v>
      </c>
      <c r="BT843" s="352" t="s">
        <v>316</v>
      </c>
      <c r="BU843" s="353"/>
      <c r="BV843" s="353"/>
      <c r="BW843" s="353"/>
      <c r="BX843" s="354" t="s">
        <v>256</v>
      </c>
    </row>
    <row r="844" spans="1:76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75"/>
      <c r="H844" s="138" t="s">
        <v>141</v>
      </c>
      <c r="I844" s="138" t="s">
        <v>142</v>
      </c>
      <c r="J844" s="138" t="s">
        <v>143</v>
      </c>
      <c r="K844" s="138" t="s">
        <v>144</v>
      </c>
      <c r="L844" s="275"/>
      <c r="M844" s="138" t="s">
        <v>145</v>
      </c>
      <c r="N844" s="138" t="s">
        <v>146</v>
      </c>
      <c r="O844" s="138" t="s">
        <v>147</v>
      </c>
      <c r="P844" s="138" t="s">
        <v>148</v>
      </c>
      <c r="Q844" s="275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75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75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7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7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75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7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7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75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75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75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75"/>
    </row>
    <row r="845" spans="1:76" ht="18" x14ac:dyDescent="0.25">
      <c r="A845" s="287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</row>
    <row r="846" spans="1:76" ht="18" x14ac:dyDescent="0.25">
      <c r="A846" s="288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0</v>
      </c>
      <c r="BV846" s="135">
        <f>'Нарххо 2024'!BV846</f>
        <v>0</v>
      </c>
      <c r="BW846" s="135">
        <f>'Нарххо 2024'!BW846</f>
        <v>0</v>
      </c>
      <c r="BX846" s="169">
        <f>'Нарххо 2024'!BX846</f>
        <v>5.7</v>
      </c>
    </row>
    <row r="847" spans="1:76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0</v>
      </c>
      <c r="BV847" s="135">
        <f>'Нарххо 2024'!BV847</f>
        <v>0</v>
      </c>
      <c r="BW847" s="135">
        <f>'Нарххо 2024'!BW847</f>
        <v>0</v>
      </c>
      <c r="BX847" s="169">
        <f>'Нарххо 2024'!BX847</f>
        <v>5</v>
      </c>
    </row>
    <row r="848" spans="1:76" ht="18" x14ac:dyDescent="0.25">
      <c r="A848" s="287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</row>
    <row r="849" spans="1:76" ht="18" x14ac:dyDescent="0.25">
      <c r="A849" s="288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0</v>
      </c>
      <c r="BV849" s="135">
        <f>'Нарххо 2024'!BV849</f>
        <v>0</v>
      </c>
      <c r="BW849" s="135">
        <f>'Нарххо 2024'!BW849</f>
        <v>0</v>
      </c>
      <c r="BX849" s="169">
        <f>'Нарххо 2024'!BX849</f>
        <v>3.3</v>
      </c>
    </row>
    <row r="850" spans="1:76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0</v>
      </c>
      <c r="BV850" s="135">
        <f>'Нарххо 2024'!BV850</f>
        <v>0</v>
      </c>
      <c r="BW850" s="135">
        <f>'Нарххо 2024'!BW850</f>
        <v>0</v>
      </c>
      <c r="BX850" s="169">
        <f>'Нарххо 2024'!BX850</f>
        <v>4</v>
      </c>
    </row>
    <row r="851" spans="1:76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0</v>
      </c>
      <c r="BV851" s="135">
        <f>'Нарххо 2024'!BV851</f>
        <v>0</v>
      </c>
      <c r="BW851" s="135">
        <f>'Нарххо 2024'!BW851</f>
        <v>0</v>
      </c>
      <c r="BX851" s="169">
        <f>'Нарххо 2024'!BX851</f>
        <v>22</v>
      </c>
    </row>
    <row r="852" spans="1:76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0</v>
      </c>
      <c r="BV852" s="135">
        <f>'Нарххо 2024'!BV852</f>
        <v>0</v>
      </c>
      <c r="BW852" s="135">
        <f>'Нарххо 2024'!BW852</f>
        <v>0</v>
      </c>
      <c r="BX852" s="169">
        <f>'Нарххо 2024'!BX852</f>
        <v>20</v>
      </c>
    </row>
    <row r="853" spans="1:76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0</v>
      </c>
      <c r="BV853" s="135">
        <f>'Нарххо 2024'!BV853</f>
        <v>0</v>
      </c>
      <c r="BW853" s="135">
        <f>'Нарххо 2024'!BW853</f>
        <v>0</v>
      </c>
      <c r="BX853" s="169">
        <f>'Нарххо 2024'!BX853</f>
        <v>8</v>
      </c>
    </row>
    <row r="854" spans="1:76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0</v>
      </c>
      <c r="BV854" s="135">
        <f>'Нарххо 2024'!BV854</f>
        <v>0</v>
      </c>
      <c r="BW854" s="135">
        <f>'Нарххо 2024'!BW854</f>
        <v>0</v>
      </c>
      <c r="BX854" s="169">
        <f>'Нарххо 2024'!BX854</f>
        <v>15</v>
      </c>
    </row>
    <row r="855" spans="1:76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0</v>
      </c>
      <c r="BV855" s="135">
        <f>'Нарххо 2024'!BV855</f>
        <v>0</v>
      </c>
      <c r="BW855" s="135">
        <f>'Нарххо 2024'!BW855</f>
        <v>0</v>
      </c>
      <c r="BX855" s="169">
        <f>'Нарххо 2024'!BX855</f>
        <v>16.2</v>
      </c>
    </row>
    <row r="856" spans="1:76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0</v>
      </c>
      <c r="BV856" s="135">
        <f>'Нарххо 2024'!BV856</f>
        <v>0</v>
      </c>
      <c r="BW856" s="135">
        <f>'Нарххо 2024'!BW856</f>
        <v>0</v>
      </c>
      <c r="BX856" s="169">
        <f>'Нарххо 2024'!BX856</f>
        <v>18</v>
      </c>
    </row>
    <row r="857" spans="1:76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0</v>
      </c>
      <c r="BV857" s="135">
        <f>'Нарххо 2024'!BV857</f>
        <v>0</v>
      </c>
      <c r="BW857" s="135">
        <f>'Нарххо 2024'!BW857</f>
        <v>0</v>
      </c>
      <c r="BX857" s="169">
        <f>'Нарххо 2024'!BX857</f>
        <v>90</v>
      </c>
    </row>
    <row r="858" spans="1:76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0</v>
      </c>
      <c r="BV858" s="135">
        <f>'Нарххо 2024'!BV858</f>
        <v>0</v>
      </c>
      <c r="BW858" s="135">
        <f>'Нарххо 2024'!BW858</f>
        <v>0</v>
      </c>
      <c r="BX858" s="169">
        <f>'Нарххо 2024'!BX858</f>
        <v>95</v>
      </c>
    </row>
    <row r="859" spans="1:76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0</v>
      </c>
      <c r="BV859" s="135">
        <f>'Нарххо 2024'!BV859</f>
        <v>0</v>
      </c>
      <c r="BW859" s="135">
        <f>'Нарххо 2024'!BW859</f>
        <v>0</v>
      </c>
      <c r="BX859" s="169">
        <f>'Нарххо 2024'!BX859</f>
        <v>6</v>
      </c>
    </row>
    <row r="860" spans="1:76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0</v>
      </c>
      <c r="BV860" s="135">
        <f>'Нарххо 2024'!BV860</f>
        <v>0</v>
      </c>
      <c r="BW860" s="135">
        <f>'Нарххо 2024'!BW860</f>
        <v>0</v>
      </c>
      <c r="BX860" s="169">
        <f>'Нарххо 2024'!BX860</f>
        <v>14</v>
      </c>
    </row>
    <row r="861" spans="1:76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0</v>
      </c>
      <c r="BV861" s="135">
        <f>'Нарххо 2024'!BV861</f>
        <v>0</v>
      </c>
      <c r="BW861" s="135">
        <f>'Нарххо 2024'!BW861</f>
        <v>0</v>
      </c>
      <c r="BX861" s="169">
        <f>'Нарххо 2024'!BX861</f>
        <v>10.5</v>
      </c>
    </row>
    <row r="862" spans="1:76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0</v>
      </c>
      <c r="BV862" s="135">
        <f>'Нарххо 2024'!BV862</f>
        <v>0</v>
      </c>
      <c r="BW862" s="135">
        <f>'Нарххо 2024'!BW862</f>
        <v>0</v>
      </c>
      <c r="BX862" s="169">
        <f>'Нарххо 2024'!BX862</f>
        <v>28</v>
      </c>
    </row>
    <row r="863" spans="1:76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0</v>
      </c>
      <c r="BV863" s="135">
        <f>'Нарххо 2024'!BV863</f>
        <v>0</v>
      </c>
      <c r="BW863" s="135">
        <f>'Нарххо 2024'!BW863</f>
        <v>0</v>
      </c>
      <c r="BX863" s="169">
        <f>'Нарххо 2024'!BX863</f>
        <v>30</v>
      </c>
    </row>
    <row r="864" spans="1:76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0</v>
      </c>
      <c r="BV864" s="135">
        <f>'Нарххо 2024'!BV864</f>
        <v>0</v>
      </c>
      <c r="BW864" s="135">
        <f>'Нарххо 2024'!BW864</f>
        <v>0</v>
      </c>
      <c r="BX864" s="169">
        <f>'Нарххо 2024'!BX864</f>
        <v>5</v>
      </c>
    </row>
    <row r="865" spans="1:76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0</v>
      </c>
      <c r="BV865" s="135">
        <f>'Нарххо 2024'!BV865</f>
        <v>0</v>
      </c>
      <c r="BW865" s="135">
        <f>'Нарххо 2024'!BW865</f>
        <v>0</v>
      </c>
      <c r="BX865" s="169">
        <f>'Нарххо 2024'!BX865</f>
        <v>4.7</v>
      </c>
    </row>
    <row r="866" spans="1:76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0</v>
      </c>
      <c r="BV866" s="135">
        <f>'Нарххо 2024'!BV866</f>
        <v>0</v>
      </c>
      <c r="BW866" s="135">
        <f>'Нарххо 2024'!BW866</f>
        <v>0</v>
      </c>
      <c r="BX866" s="169">
        <f>'Нарххо 2024'!BX866</f>
        <v>3.5</v>
      </c>
    </row>
    <row r="867" spans="1:76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0</v>
      </c>
      <c r="BV867" s="135">
        <f>'Нарххо 2024'!BV867</f>
        <v>0</v>
      </c>
      <c r="BW867" s="135">
        <f>'Нарххо 2024'!BW867</f>
        <v>0</v>
      </c>
      <c r="BX867" s="169">
        <f>'Нарххо 2024'!BX867</f>
        <v>17</v>
      </c>
    </row>
    <row r="868" spans="1:76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0</v>
      </c>
      <c r="BV868" s="135">
        <f>'Нарххо 2024'!BV868</f>
        <v>0</v>
      </c>
      <c r="BW868" s="135">
        <f>'Нарххо 2024'!BW868</f>
        <v>0</v>
      </c>
      <c r="BX868" s="169">
        <f>'Нарххо 2024'!BX868</f>
        <v>18</v>
      </c>
    </row>
    <row r="869" spans="1:76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0</v>
      </c>
      <c r="BV869" s="135">
        <f>'Нарххо 2024'!BV869</f>
        <v>0</v>
      </c>
      <c r="BW869" s="135">
        <f>'Нарххо 2024'!BW869</f>
        <v>0</v>
      </c>
      <c r="BX869" s="169">
        <f>'Нарххо 2024'!BX869</f>
        <v>17</v>
      </c>
    </row>
    <row r="870" spans="1:76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0</v>
      </c>
      <c r="BV870" s="135">
        <f>'Нарххо 2024'!BV870</f>
        <v>0</v>
      </c>
      <c r="BW870" s="135">
        <f>'Нарххо 2024'!BW870</f>
        <v>0</v>
      </c>
      <c r="BX870" s="169">
        <f>'Нарххо 2024'!BX870</f>
        <v>3.5</v>
      </c>
    </row>
    <row r="871" spans="1:76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0</v>
      </c>
      <c r="BV871" s="135">
        <f>'Нарххо 2024'!BV871</f>
        <v>0</v>
      </c>
      <c r="BW871" s="135">
        <f>'Нарххо 2024'!BW871</f>
        <v>0</v>
      </c>
      <c r="BX871" s="169">
        <f>'Нарххо 2024'!BX871</f>
        <v>2</v>
      </c>
    </row>
    <row r="872" spans="1:76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0</v>
      </c>
      <c r="BV872" s="135">
        <f>'Нарххо 2024'!BV872</f>
        <v>0</v>
      </c>
      <c r="BW872" s="135">
        <f>'Нарххо 2024'!BW872</f>
        <v>0</v>
      </c>
      <c r="BX872" s="169">
        <f>'Нарххо 2024'!BX872</f>
        <v>40</v>
      </c>
    </row>
    <row r="873" spans="1:76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0</v>
      </c>
      <c r="BV873" s="135">
        <f>'Нарххо 2024'!BV873</f>
        <v>0</v>
      </c>
      <c r="BW873" s="135">
        <f>'Нарххо 2024'!BW873</f>
        <v>0</v>
      </c>
      <c r="BX873" s="169">
        <f>'Нарххо 2024'!BX873</f>
        <v>7</v>
      </c>
    </row>
    <row r="874" spans="1:76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0</v>
      </c>
      <c r="BV874" s="135">
        <f>'Нарххо 2024'!BV874</f>
        <v>0</v>
      </c>
      <c r="BW874" s="135">
        <f>'Нарххо 2024'!BW874</f>
        <v>0</v>
      </c>
      <c r="BX874" s="169">
        <f>'Нарххо 2024'!BX874</f>
        <v>10.199999999999999</v>
      </c>
    </row>
    <row r="875" spans="1:76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0</v>
      </c>
      <c r="BV875" s="135">
        <f>'Нарххо 2024'!BV875</f>
        <v>0</v>
      </c>
      <c r="BW875" s="135">
        <f>'Нарххо 2024'!BW875</f>
        <v>0</v>
      </c>
      <c r="BX875" s="169">
        <f>'Нарххо 2024'!BX875</f>
        <v>11</v>
      </c>
    </row>
    <row r="876" spans="1:76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</row>
    <row r="877" spans="1:76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0</v>
      </c>
      <c r="BV877" s="135">
        <f>'Нарххо 2024'!BV877</f>
        <v>0</v>
      </c>
      <c r="BW877" s="135">
        <f>'Нарххо 2024'!BW877</f>
        <v>0</v>
      </c>
      <c r="BX877" s="169">
        <f>'Нарххо 2024'!BX877</f>
        <v>10.85</v>
      </c>
    </row>
    <row r="878" spans="1:76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0</v>
      </c>
      <c r="BV878" s="135">
        <f>'Нарххо 2024'!BV878</f>
        <v>0</v>
      </c>
      <c r="BW878" s="135">
        <f>'Нарххо 2024'!BW878</f>
        <v>0</v>
      </c>
      <c r="BX878" s="169">
        <f>'Нарххо 2024'!BX878</f>
        <v>10.95</v>
      </c>
    </row>
    <row r="879" spans="1:7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</row>
    <row r="880" spans="1:7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</row>
    <row r="881" spans="1:7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</row>
    <row r="882" spans="1:7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</row>
    <row r="883" spans="1:76" ht="18" x14ac:dyDescent="0.25">
      <c r="A883" s="292" t="s">
        <v>255</v>
      </c>
      <c r="B883" s="292"/>
      <c r="C883" s="359"/>
      <c r="D883" s="359"/>
      <c r="E883" s="359"/>
      <c r="F883" s="359"/>
      <c r="G883" s="359"/>
      <c r="H883" s="359"/>
      <c r="I883" s="359"/>
      <c r="J883" s="359"/>
      <c r="K883" s="359"/>
      <c r="L883" s="359"/>
      <c r="M883" s="359"/>
      <c r="N883" s="359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</row>
    <row r="884" spans="1:76" x14ac:dyDescent="0.3">
      <c r="A884" s="361" t="s">
        <v>156</v>
      </c>
      <c r="B884" s="362"/>
      <c r="C884" s="360" t="s">
        <v>277</v>
      </c>
      <c r="D884" s="359"/>
      <c r="E884" s="359"/>
      <c r="F884" s="359"/>
      <c r="G884" s="359"/>
      <c r="H884" s="359"/>
      <c r="I884" s="359"/>
      <c r="J884" s="359"/>
      <c r="K884" s="359"/>
      <c r="L884" s="359"/>
      <c r="M884" s="359"/>
      <c r="N884" s="359"/>
      <c r="O884" s="363"/>
      <c r="P884" s="363"/>
      <c r="Q884" s="363"/>
      <c r="R884" s="363"/>
      <c r="S884" s="363"/>
      <c r="T884" s="363"/>
      <c r="U884" s="363"/>
      <c r="V884" s="363"/>
      <c r="W884" s="363"/>
      <c r="X884" s="363"/>
      <c r="Y884" s="363"/>
      <c r="Z884" s="363"/>
      <c r="AA884" s="363"/>
      <c r="AB884" s="363"/>
      <c r="AC884" s="363"/>
      <c r="AD884" s="363"/>
      <c r="AE884" s="363"/>
      <c r="AF884" s="363"/>
      <c r="AG884" s="363"/>
      <c r="AH884" s="363"/>
      <c r="AI884" s="363"/>
      <c r="AJ884" s="363"/>
      <c r="AK884" s="363"/>
      <c r="AL884" s="363"/>
      <c r="AM884" s="363"/>
      <c r="AN884" s="363"/>
      <c r="AO884" s="363"/>
      <c r="AP884" s="363"/>
      <c r="AQ884" s="363"/>
      <c r="AR884" s="363"/>
      <c r="AS884" s="363"/>
      <c r="AT884" s="363"/>
      <c r="AU884" s="363"/>
      <c r="AV884" s="363"/>
      <c r="AW884" s="363"/>
      <c r="AX884" s="363"/>
      <c r="AY884" s="363"/>
      <c r="AZ884" s="363"/>
      <c r="BA884" s="363"/>
      <c r="BB884" s="363"/>
      <c r="BC884" s="363"/>
      <c r="BD884" s="363"/>
      <c r="BE884" s="363"/>
      <c r="BF884" s="363"/>
      <c r="BG884" s="363"/>
      <c r="BH884" s="363"/>
      <c r="BI884" s="363"/>
      <c r="BJ884" s="363"/>
      <c r="BK884" s="363"/>
      <c r="BL884" s="363"/>
      <c r="BM884" s="363"/>
      <c r="BN884" s="363"/>
      <c r="BO884" s="363"/>
      <c r="BP884" s="363"/>
      <c r="BQ884" s="363"/>
      <c r="BR884" s="363"/>
      <c r="BS884" s="363"/>
      <c r="BT884" s="363"/>
      <c r="BU884" s="363"/>
      <c r="BV884" s="363"/>
      <c r="BW884" s="363"/>
      <c r="BX884" s="363"/>
    </row>
    <row r="885" spans="1:76" ht="18.75" customHeight="1" x14ac:dyDescent="0.3">
      <c r="A885" s="218"/>
      <c r="B885" s="198"/>
      <c r="C885" s="355" t="s">
        <v>139</v>
      </c>
      <c r="D885" s="356"/>
      <c r="E885" s="356"/>
      <c r="F885" s="357"/>
      <c r="G885" s="354" t="s">
        <v>256</v>
      </c>
      <c r="H885" s="352" t="s">
        <v>139</v>
      </c>
      <c r="I885" s="353"/>
      <c r="J885" s="353"/>
      <c r="K885" s="358"/>
      <c r="L885" s="354" t="s">
        <v>256</v>
      </c>
      <c r="M885" s="352" t="s">
        <v>139</v>
      </c>
      <c r="N885" s="353"/>
      <c r="O885" s="353"/>
      <c r="P885" s="358"/>
      <c r="Q885" s="354" t="s">
        <v>256</v>
      </c>
      <c r="R885" s="352" t="s">
        <v>139</v>
      </c>
      <c r="S885" s="353"/>
      <c r="T885" s="353"/>
      <c r="U885" s="353"/>
      <c r="V885" s="358"/>
      <c r="W885" s="354" t="s">
        <v>256</v>
      </c>
      <c r="X885" s="352" t="s">
        <v>139</v>
      </c>
      <c r="Y885" s="353"/>
      <c r="Z885" s="353"/>
      <c r="AA885" s="358"/>
      <c r="AB885" s="354" t="s">
        <v>256</v>
      </c>
      <c r="AC885" s="352" t="s">
        <v>139</v>
      </c>
      <c r="AD885" s="353"/>
      <c r="AE885" s="353"/>
      <c r="AF885" s="358"/>
      <c r="AG885" s="354" t="s">
        <v>256</v>
      </c>
      <c r="AH885" s="352" t="s">
        <v>139</v>
      </c>
      <c r="AI885" s="353"/>
      <c r="AJ885" s="353"/>
      <c r="AK885" s="353"/>
      <c r="AL885" s="358"/>
      <c r="AM885" s="354" t="s">
        <v>256</v>
      </c>
      <c r="AN885" s="352" t="s">
        <v>139</v>
      </c>
      <c r="AO885" s="353"/>
      <c r="AP885" s="353"/>
      <c r="AQ885" s="358"/>
      <c r="AR885" s="354" t="s">
        <v>256</v>
      </c>
      <c r="AS885" s="352" t="s">
        <v>139</v>
      </c>
      <c r="AT885" s="353"/>
      <c r="AU885" s="353"/>
      <c r="AV885" s="353"/>
      <c r="AW885" s="256"/>
      <c r="AX885" s="354" t="s">
        <v>256</v>
      </c>
      <c r="AY885" s="352" t="s">
        <v>139</v>
      </c>
      <c r="AZ885" s="353"/>
      <c r="BA885" s="353"/>
      <c r="BB885" s="358"/>
      <c r="BC885" s="354" t="s">
        <v>256</v>
      </c>
      <c r="BD885" s="352" t="s">
        <v>139</v>
      </c>
      <c r="BE885" s="353"/>
      <c r="BF885" s="353"/>
      <c r="BG885" s="358"/>
      <c r="BH885" s="354" t="s">
        <v>256</v>
      </c>
      <c r="BI885" s="352" t="s">
        <v>139</v>
      </c>
      <c r="BJ885" s="353"/>
      <c r="BK885" s="353"/>
      <c r="BL885" s="358"/>
      <c r="BM885" s="266"/>
      <c r="BN885" s="354" t="s">
        <v>256</v>
      </c>
      <c r="BO885" s="352" t="s">
        <v>316</v>
      </c>
      <c r="BP885" s="353"/>
      <c r="BQ885" s="353"/>
      <c r="BR885" s="353"/>
      <c r="BS885" s="354" t="s">
        <v>256</v>
      </c>
      <c r="BT885" s="352" t="s">
        <v>316</v>
      </c>
      <c r="BU885" s="353"/>
      <c r="BV885" s="353"/>
      <c r="BW885" s="353"/>
      <c r="BX885" s="354" t="s">
        <v>256</v>
      </c>
    </row>
    <row r="886" spans="1:76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75"/>
      <c r="H886" s="138" t="s">
        <v>141</v>
      </c>
      <c r="I886" s="138" t="s">
        <v>142</v>
      </c>
      <c r="J886" s="138" t="s">
        <v>143</v>
      </c>
      <c r="K886" s="138" t="s">
        <v>144</v>
      </c>
      <c r="L886" s="275"/>
      <c r="M886" s="138" t="s">
        <v>145</v>
      </c>
      <c r="N886" s="138" t="s">
        <v>146</v>
      </c>
      <c r="O886" s="138" t="s">
        <v>147</v>
      </c>
      <c r="P886" s="138" t="s">
        <v>148</v>
      </c>
      <c r="Q886" s="275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75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75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7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7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75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7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7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75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75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75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75"/>
    </row>
    <row r="887" spans="1:76" ht="18" x14ac:dyDescent="0.25">
      <c r="A887" s="287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</row>
    <row r="888" spans="1:76" ht="18" x14ac:dyDescent="0.25">
      <c r="A888" s="288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0</v>
      </c>
      <c r="BV888" s="135">
        <f>'Нарххо 2024'!BV888</f>
        <v>0</v>
      </c>
      <c r="BW888" s="135">
        <f>'Нарххо 2024'!BW888</f>
        <v>0</v>
      </c>
      <c r="BX888" s="169">
        <f>'Нарххо 2024'!BX888</f>
        <v>6</v>
      </c>
    </row>
    <row r="889" spans="1:76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0</v>
      </c>
      <c r="BV889" s="135">
        <f>'Нарххо 2024'!BV889</f>
        <v>0</v>
      </c>
      <c r="BW889" s="135">
        <f>'Нарххо 2024'!BW889</f>
        <v>0</v>
      </c>
      <c r="BX889" s="169">
        <f>'Нарххо 2024'!BX889</f>
        <v>4</v>
      </c>
    </row>
    <row r="890" spans="1:76" ht="18" x14ac:dyDescent="0.25">
      <c r="A890" s="287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</row>
    <row r="891" spans="1:76" ht="18" x14ac:dyDescent="0.25">
      <c r="A891" s="288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0</v>
      </c>
      <c r="BV891" s="135">
        <f>'Нарххо 2024'!BV891</f>
        <v>0</v>
      </c>
      <c r="BW891" s="135">
        <f>'Нарххо 2024'!BW891</f>
        <v>0</v>
      </c>
      <c r="BX891" s="169">
        <f>'Нарххо 2024'!BX891</f>
        <v>4</v>
      </c>
    </row>
    <row r="892" spans="1:76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0</v>
      </c>
      <c r="BV892" s="135">
        <f>'Нарххо 2024'!BV892</f>
        <v>0</v>
      </c>
      <c r="BW892" s="135">
        <f>'Нарххо 2024'!BW892</f>
        <v>0</v>
      </c>
      <c r="BX892" s="169">
        <f>'Нарххо 2024'!BX892</f>
        <v>4</v>
      </c>
    </row>
    <row r="893" spans="1:76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0</v>
      </c>
      <c r="BV893" s="135">
        <f>'Нарххо 2024'!BV893</f>
        <v>0</v>
      </c>
      <c r="BW893" s="135">
        <f>'Нарххо 2024'!BW893</f>
        <v>0</v>
      </c>
      <c r="BX893" s="169">
        <f>'Нарххо 2024'!BX893</f>
        <v>20</v>
      </c>
    </row>
    <row r="894" spans="1:76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0</v>
      </c>
      <c r="BV894" s="135">
        <f>'Нарххо 2024'!BV894</f>
        <v>0</v>
      </c>
      <c r="BW894" s="135">
        <f>'Нарххо 2024'!BW894</f>
        <v>0</v>
      </c>
      <c r="BX894" s="169">
        <f>'Нарххо 2024'!BX894</f>
        <v>17</v>
      </c>
    </row>
    <row r="895" spans="1:76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0</v>
      </c>
      <c r="BV895" s="135">
        <f>'Нарххо 2024'!BV895</f>
        <v>0</v>
      </c>
      <c r="BW895" s="135">
        <f>'Нарххо 2024'!BW895</f>
        <v>0</v>
      </c>
      <c r="BX895" s="169">
        <f>'Нарххо 2024'!BX895</f>
        <v>7</v>
      </c>
    </row>
    <row r="896" spans="1:76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0</v>
      </c>
      <c r="BV896" s="135">
        <f>'Нарххо 2024'!BV896</f>
        <v>0</v>
      </c>
      <c r="BW896" s="135">
        <f>'Нарххо 2024'!BW896</f>
        <v>0</v>
      </c>
      <c r="BX896" s="169">
        <f>'Нарххо 2024'!BX896</f>
        <v>16</v>
      </c>
    </row>
    <row r="897" spans="1:76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0</v>
      </c>
      <c r="BV897" s="135">
        <f>'Нарххо 2024'!BV897</f>
        <v>0</v>
      </c>
      <c r="BW897" s="135">
        <f>'Нарххо 2024'!BW897</f>
        <v>0</v>
      </c>
      <c r="BX897" s="169">
        <f>'Нарххо 2024'!BX897</f>
        <v>16</v>
      </c>
    </row>
    <row r="898" spans="1:76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0</v>
      </c>
      <c r="BV898" s="135">
        <f>'Нарххо 2024'!BV898</f>
        <v>0</v>
      </c>
      <c r="BW898" s="135">
        <f>'Нарххо 2024'!BW898</f>
        <v>0</v>
      </c>
      <c r="BX898" s="169">
        <f>'Нарххо 2024'!BX898</f>
        <v>17</v>
      </c>
    </row>
    <row r="899" spans="1:76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0</v>
      </c>
      <c r="BV899" s="135">
        <f>'Нарххо 2024'!BV899</f>
        <v>0</v>
      </c>
      <c r="BW899" s="135">
        <f>'Нарххо 2024'!BW899</f>
        <v>0</v>
      </c>
      <c r="BX899" s="169">
        <f>'Нарххо 2024'!BX899</f>
        <v>85</v>
      </c>
    </row>
    <row r="900" spans="1:76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0</v>
      </c>
      <c r="BV900" s="135">
        <f>'Нарххо 2024'!BV900</f>
        <v>0</v>
      </c>
      <c r="BW900" s="135">
        <f>'Нарххо 2024'!BW900</f>
        <v>0</v>
      </c>
      <c r="BX900" s="169">
        <f>'Нарххо 2024'!BX900</f>
        <v>87</v>
      </c>
    </row>
    <row r="901" spans="1:76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0</v>
      </c>
      <c r="BV901" s="135">
        <f>'Нарххо 2024'!BV901</f>
        <v>0</v>
      </c>
      <c r="BW901" s="135">
        <f>'Нарххо 2024'!BW901</f>
        <v>0</v>
      </c>
      <c r="BX901" s="169">
        <f>'Нарххо 2024'!BX901</f>
        <v>5</v>
      </c>
    </row>
    <row r="902" spans="1:76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0</v>
      </c>
      <c r="BV902" s="135">
        <f>'Нарххо 2024'!BV902</f>
        <v>0</v>
      </c>
      <c r="BW902" s="135">
        <f>'Нарххо 2024'!BW902</f>
        <v>0</v>
      </c>
      <c r="BX902" s="169">
        <f>'Нарххо 2024'!BX902</f>
        <v>11.66</v>
      </c>
    </row>
    <row r="903" spans="1:76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0</v>
      </c>
      <c r="BV903" s="135">
        <f>'Нарххо 2024'!BV903</f>
        <v>0</v>
      </c>
      <c r="BW903" s="135">
        <f>'Нарххо 2024'!BW903</f>
        <v>0</v>
      </c>
      <c r="BX903" s="169">
        <f>'Нарххо 2024'!BX903</f>
        <v>10.5</v>
      </c>
    </row>
    <row r="904" spans="1:76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0</v>
      </c>
      <c r="BV904" s="135">
        <f>'Нарххо 2024'!BV904</f>
        <v>0</v>
      </c>
      <c r="BW904" s="135">
        <f>'Нарххо 2024'!BW904</f>
        <v>0</v>
      </c>
      <c r="BX904" s="169">
        <f>'Нарххо 2024'!BX904</f>
        <v>45</v>
      </c>
    </row>
    <row r="905" spans="1:76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0</v>
      </c>
      <c r="BV905" s="135">
        <f>'Нарххо 2024'!BV905</f>
        <v>0</v>
      </c>
      <c r="BW905" s="135">
        <f>'Нарххо 2024'!BW905</f>
        <v>0</v>
      </c>
      <c r="BX905" s="169">
        <f>'Нарххо 2024'!BX905</f>
        <v>45</v>
      </c>
    </row>
    <row r="906" spans="1:76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0</v>
      </c>
      <c r="BV906" s="135">
        <f>'Нарххо 2024'!BV906</f>
        <v>0</v>
      </c>
      <c r="BW906" s="135">
        <f>'Нарххо 2024'!BW906</f>
        <v>0</v>
      </c>
      <c r="BX906" s="169">
        <f>'Нарххо 2024'!BX906</f>
        <v>5.44</v>
      </c>
    </row>
    <row r="907" spans="1:76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0</v>
      </c>
      <c r="BV907" s="135">
        <f>'Нарххо 2024'!BV907</f>
        <v>0</v>
      </c>
      <c r="BW907" s="135">
        <f>'Нарххо 2024'!BW907</f>
        <v>0</v>
      </c>
      <c r="BX907" s="169">
        <f>'Нарххо 2024'!BX907</f>
        <v>4.2</v>
      </c>
    </row>
    <row r="908" spans="1:76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0</v>
      </c>
      <c r="BV908" s="135">
        <f>'Нарххо 2024'!BV908</f>
        <v>0</v>
      </c>
      <c r="BW908" s="135">
        <f>'Нарххо 2024'!BW908</f>
        <v>0</v>
      </c>
      <c r="BX908" s="169">
        <f>'Нарххо 2024'!BX908</f>
        <v>3.5</v>
      </c>
    </row>
    <row r="909" spans="1:76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0</v>
      </c>
      <c r="BV909" s="135">
        <f>'Нарххо 2024'!BV909</f>
        <v>0</v>
      </c>
      <c r="BW909" s="135">
        <f>'Нарххо 2024'!BW909</f>
        <v>0</v>
      </c>
      <c r="BX909" s="169">
        <f>'Нарххо 2024'!BX909</f>
        <v>18</v>
      </c>
    </row>
    <row r="910" spans="1:76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0</v>
      </c>
      <c r="BV910" s="135">
        <f>'Нарххо 2024'!BV910</f>
        <v>0</v>
      </c>
      <c r="BW910" s="135">
        <f>'Нарххо 2024'!BW910</f>
        <v>0</v>
      </c>
      <c r="BX910" s="169">
        <f>'Нарххо 2024'!BX910</f>
        <v>17</v>
      </c>
    </row>
    <row r="911" spans="1:76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0</v>
      </c>
      <c r="BV911" s="135">
        <f>'Нарххо 2024'!BV911</f>
        <v>0</v>
      </c>
      <c r="BW911" s="135">
        <f>'Нарххо 2024'!BW911</f>
        <v>0</v>
      </c>
      <c r="BX911" s="169">
        <f>'Нарххо 2024'!BX911</f>
        <v>17</v>
      </c>
    </row>
    <row r="912" spans="1:76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0</v>
      </c>
      <c r="BV912" s="135">
        <f>'Нарххо 2024'!BV912</f>
        <v>0</v>
      </c>
      <c r="BW912" s="135">
        <f>'Нарххо 2024'!BW912</f>
        <v>0</v>
      </c>
      <c r="BX912" s="169">
        <f>'Нарххо 2024'!BX912</f>
        <v>4.5</v>
      </c>
    </row>
    <row r="913" spans="1:76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0</v>
      </c>
      <c r="BV913" s="135">
        <f>'Нарххо 2024'!BV913</f>
        <v>0</v>
      </c>
      <c r="BW913" s="135">
        <f>'Нарххо 2024'!BW913</f>
        <v>0</v>
      </c>
      <c r="BX913" s="169">
        <f>'Нарххо 2024'!BX913</f>
        <v>3.5</v>
      </c>
    </row>
    <row r="914" spans="1:76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0</v>
      </c>
      <c r="BV914" s="135">
        <f>'Нарххо 2024'!BV914</f>
        <v>0</v>
      </c>
      <c r="BW914" s="135">
        <f>'Нарххо 2024'!BW914</f>
        <v>0</v>
      </c>
      <c r="BX914" s="169">
        <f>'Нарххо 2024'!BX914</f>
        <v>50</v>
      </c>
    </row>
    <row r="915" spans="1:76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0</v>
      </c>
      <c r="BV915" s="135">
        <f>'Нарххо 2024'!BV915</f>
        <v>0</v>
      </c>
      <c r="BW915" s="135">
        <f>'Нарххо 2024'!BW915</f>
        <v>0</v>
      </c>
      <c r="BX915" s="169">
        <f>'Нарххо 2024'!BX915</f>
        <v>7.1</v>
      </c>
    </row>
    <row r="916" spans="1:76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0</v>
      </c>
      <c r="BV916" s="135">
        <f>'Нарххо 2024'!BV916</f>
        <v>0</v>
      </c>
      <c r="BW916" s="135">
        <f>'Нарххо 2024'!BW916</f>
        <v>0</v>
      </c>
      <c r="BX916" s="169">
        <f>'Нарххо 2024'!BX916</f>
        <v>11</v>
      </c>
    </row>
    <row r="917" spans="1:76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0</v>
      </c>
      <c r="BV917" s="135">
        <f>'Нарххо 2024'!BV917</f>
        <v>0</v>
      </c>
      <c r="BW917" s="135">
        <f>'Нарххо 2024'!BW917</f>
        <v>0</v>
      </c>
      <c r="BX917" s="169">
        <f>'Нарххо 2024'!BX917</f>
        <v>11.3</v>
      </c>
    </row>
    <row r="918" spans="1:76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</row>
    <row r="919" spans="1:76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0</v>
      </c>
      <c r="BV919" s="135">
        <f>'Нарххо 2024'!BV919</f>
        <v>0</v>
      </c>
      <c r="BW919" s="135">
        <f>'Нарххо 2024'!BW919</f>
        <v>0</v>
      </c>
      <c r="BX919" s="169">
        <f>'Нарххо 2024'!BX919</f>
        <v>10.85</v>
      </c>
    </row>
    <row r="920" spans="1:76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0</v>
      </c>
      <c r="BV920" s="135">
        <f>'Нарххо 2024'!BV920</f>
        <v>0</v>
      </c>
      <c r="BW920" s="135">
        <f>'Нарххо 2024'!BW920</f>
        <v>0</v>
      </c>
      <c r="BX920" s="169">
        <f>'Нарххо 2024'!BX920</f>
        <v>10.95</v>
      </c>
    </row>
    <row r="921" spans="1:7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</row>
    <row r="922" spans="1:7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</row>
    <row r="923" spans="1:7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</row>
    <row r="924" spans="1:76" ht="18" x14ac:dyDescent="0.25">
      <c r="A924" s="292" t="s">
        <v>255</v>
      </c>
      <c r="B924" s="292"/>
      <c r="C924" s="359"/>
      <c r="D924" s="359"/>
      <c r="E924" s="359"/>
      <c r="F924" s="359"/>
      <c r="G924" s="359"/>
      <c r="H924" s="359"/>
      <c r="I924" s="359"/>
      <c r="J924" s="359"/>
      <c r="K924" s="359"/>
      <c r="L924" s="359"/>
      <c r="M924" s="359"/>
      <c r="N924" s="359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</row>
    <row r="925" spans="1:76" x14ac:dyDescent="0.3">
      <c r="A925" s="361" t="s">
        <v>156</v>
      </c>
      <c r="B925" s="362"/>
      <c r="C925" s="360" t="s">
        <v>278</v>
      </c>
      <c r="D925" s="359"/>
      <c r="E925" s="359"/>
      <c r="F925" s="359"/>
      <c r="G925" s="359"/>
      <c r="H925" s="359"/>
      <c r="I925" s="359"/>
      <c r="J925" s="359"/>
      <c r="K925" s="359"/>
      <c r="L925" s="359"/>
      <c r="M925" s="359"/>
      <c r="N925" s="359"/>
      <c r="O925" s="363"/>
      <c r="P925" s="363"/>
      <c r="Q925" s="363"/>
      <c r="R925" s="363"/>
      <c r="S925" s="363"/>
      <c r="T925" s="363"/>
      <c r="U925" s="363"/>
      <c r="V925" s="363"/>
      <c r="W925" s="363"/>
      <c r="X925" s="363"/>
      <c r="Y925" s="363"/>
      <c r="Z925" s="363"/>
      <c r="AA925" s="363"/>
      <c r="AB925" s="363"/>
      <c r="AC925" s="363"/>
      <c r="AD925" s="363"/>
      <c r="AE925" s="363"/>
      <c r="AF925" s="363"/>
      <c r="AG925" s="363"/>
      <c r="AH925" s="363"/>
      <c r="AI925" s="363"/>
      <c r="AJ925" s="363"/>
      <c r="AK925" s="363"/>
      <c r="AL925" s="363"/>
      <c r="AM925" s="363"/>
      <c r="AN925" s="363"/>
      <c r="AO925" s="363"/>
      <c r="AP925" s="363"/>
      <c r="AQ925" s="363"/>
      <c r="AR925" s="363"/>
      <c r="AS925" s="363"/>
      <c r="AT925" s="363"/>
      <c r="AU925" s="363"/>
      <c r="AV925" s="363"/>
      <c r="AW925" s="363"/>
      <c r="AX925" s="363"/>
      <c r="AY925" s="363"/>
      <c r="AZ925" s="363"/>
      <c r="BA925" s="363"/>
      <c r="BB925" s="363"/>
      <c r="BC925" s="363"/>
      <c r="BD925" s="363"/>
      <c r="BE925" s="363"/>
      <c r="BF925" s="363"/>
      <c r="BG925" s="363"/>
      <c r="BH925" s="363"/>
      <c r="BI925" s="363"/>
      <c r="BJ925" s="363"/>
      <c r="BK925" s="363"/>
      <c r="BL925" s="363"/>
      <c r="BM925" s="363"/>
      <c r="BN925" s="363"/>
      <c r="BO925" s="363"/>
      <c r="BP925" s="363"/>
      <c r="BQ925" s="363"/>
      <c r="BR925" s="363"/>
      <c r="BS925" s="363"/>
      <c r="BT925" s="363"/>
      <c r="BU925" s="363"/>
      <c r="BV925" s="363"/>
      <c r="BW925" s="363"/>
      <c r="BX925" s="363"/>
    </row>
    <row r="926" spans="1:76" ht="18.75" customHeight="1" x14ac:dyDescent="0.3">
      <c r="A926" s="218"/>
      <c r="B926" s="198"/>
      <c r="C926" s="355" t="s">
        <v>139</v>
      </c>
      <c r="D926" s="356"/>
      <c r="E926" s="356"/>
      <c r="F926" s="357"/>
      <c r="G926" s="354" t="s">
        <v>256</v>
      </c>
      <c r="H926" s="352" t="s">
        <v>139</v>
      </c>
      <c r="I926" s="353"/>
      <c r="J926" s="353"/>
      <c r="K926" s="358"/>
      <c r="L926" s="354" t="s">
        <v>256</v>
      </c>
      <c r="M926" s="352" t="s">
        <v>139</v>
      </c>
      <c r="N926" s="353"/>
      <c r="O926" s="353"/>
      <c r="P926" s="358"/>
      <c r="Q926" s="354" t="s">
        <v>256</v>
      </c>
      <c r="R926" s="352" t="s">
        <v>139</v>
      </c>
      <c r="S926" s="353"/>
      <c r="T926" s="353"/>
      <c r="U926" s="353"/>
      <c r="V926" s="358"/>
      <c r="W926" s="354" t="s">
        <v>256</v>
      </c>
      <c r="X926" s="352" t="s">
        <v>139</v>
      </c>
      <c r="Y926" s="353"/>
      <c r="Z926" s="353"/>
      <c r="AA926" s="358"/>
      <c r="AB926" s="354" t="s">
        <v>256</v>
      </c>
      <c r="AC926" s="352" t="s">
        <v>139</v>
      </c>
      <c r="AD926" s="353"/>
      <c r="AE926" s="353"/>
      <c r="AF926" s="358"/>
      <c r="AG926" s="354" t="s">
        <v>256</v>
      </c>
      <c r="AH926" s="352" t="s">
        <v>139</v>
      </c>
      <c r="AI926" s="353"/>
      <c r="AJ926" s="353"/>
      <c r="AK926" s="353"/>
      <c r="AL926" s="358"/>
      <c r="AM926" s="354" t="s">
        <v>256</v>
      </c>
      <c r="AN926" s="352" t="s">
        <v>139</v>
      </c>
      <c r="AO926" s="353"/>
      <c r="AP926" s="353"/>
      <c r="AQ926" s="358"/>
      <c r="AR926" s="354" t="s">
        <v>256</v>
      </c>
      <c r="AS926" s="352" t="s">
        <v>139</v>
      </c>
      <c r="AT926" s="353"/>
      <c r="AU926" s="353"/>
      <c r="AV926" s="353"/>
      <c r="AW926" s="256"/>
      <c r="AX926" s="354" t="s">
        <v>256</v>
      </c>
      <c r="AY926" s="352" t="s">
        <v>139</v>
      </c>
      <c r="AZ926" s="353"/>
      <c r="BA926" s="353"/>
      <c r="BB926" s="358"/>
      <c r="BC926" s="354" t="s">
        <v>256</v>
      </c>
      <c r="BD926" s="352" t="s">
        <v>139</v>
      </c>
      <c r="BE926" s="353"/>
      <c r="BF926" s="353"/>
      <c r="BG926" s="358"/>
      <c r="BH926" s="354" t="s">
        <v>256</v>
      </c>
      <c r="BI926" s="352" t="s">
        <v>139</v>
      </c>
      <c r="BJ926" s="353"/>
      <c r="BK926" s="353"/>
      <c r="BL926" s="358"/>
      <c r="BM926" s="266"/>
      <c r="BN926" s="354" t="s">
        <v>256</v>
      </c>
      <c r="BO926" s="352" t="s">
        <v>316</v>
      </c>
      <c r="BP926" s="353"/>
      <c r="BQ926" s="353"/>
      <c r="BR926" s="353"/>
      <c r="BS926" s="354" t="s">
        <v>256</v>
      </c>
      <c r="BT926" s="352" t="s">
        <v>316</v>
      </c>
      <c r="BU926" s="353"/>
      <c r="BV926" s="353"/>
      <c r="BW926" s="353"/>
      <c r="BX926" s="354" t="s">
        <v>256</v>
      </c>
    </row>
    <row r="927" spans="1:76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75"/>
      <c r="H927" s="138" t="s">
        <v>141</v>
      </c>
      <c r="I927" s="138" t="s">
        <v>142</v>
      </c>
      <c r="J927" s="138" t="s">
        <v>143</v>
      </c>
      <c r="K927" s="138" t="s">
        <v>144</v>
      </c>
      <c r="L927" s="275"/>
      <c r="M927" s="138" t="s">
        <v>145</v>
      </c>
      <c r="N927" s="138" t="s">
        <v>146</v>
      </c>
      <c r="O927" s="138" t="s">
        <v>147</v>
      </c>
      <c r="P927" s="138" t="s">
        <v>148</v>
      </c>
      <c r="Q927" s="275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75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75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7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7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75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7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7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75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75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75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75"/>
    </row>
    <row r="928" spans="1:76" ht="18" x14ac:dyDescent="0.25">
      <c r="A928" s="287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</row>
    <row r="929" spans="1:76" ht="18" x14ac:dyDescent="0.25">
      <c r="A929" s="288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0</v>
      </c>
      <c r="BV929" s="135">
        <f>'Нарххо 2024'!BV929</f>
        <v>0</v>
      </c>
      <c r="BW929" s="135">
        <f>'Нарххо 2024'!BW929</f>
        <v>0</v>
      </c>
      <c r="BX929" s="169">
        <f>'Нарххо 2024'!BX929</f>
        <v>5.5</v>
      </c>
    </row>
    <row r="930" spans="1:76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0</v>
      </c>
      <c r="BV930" s="135">
        <f>'Нарххо 2024'!BV930</f>
        <v>0</v>
      </c>
      <c r="BW930" s="135">
        <f>'Нарххо 2024'!BW930</f>
        <v>0</v>
      </c>
      <c r="BX930" s="169">
        <f>'Нарххо 2024'!BX930</f>
        <v>6</v>
      </c>
    </row>
    <row r="931" spans="1:76" ht="18" x14ac:dyDescent="0.25">
      <c r="A931" s="287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</row>
    <row r="932" spans="1:76" ht="18" x14ac:dyDescent="0.25">
      <c r="A932" s="288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0</v>
      </c>
      <c r="BV932" s="135">
        <f>'Нарххо 2024'!BV932</f>
        <v>0</v>
      </c>
      <c r="BW932" s="135">
        <f>'Нарххо 2024'!BW932</f>
        <v>0</v>
      </c>
      <c r="BX932" s="169">
        <f>'Нарххо 2024'!BX932</f>
        <v>3</v>
      </c>
    </row>
    <row r="933" spans="1:76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0</v>
      </c>
      <c r="BV933" s="135">
        <f>'Нарххо 2024'!BV933</f>
        <v>0</v>
      </c>
      <c r="BW933" s="135">
        <f>'Нарххо 2024'!BW933</f>
        <v>0</v>
      </c>
      <c r="BX933" s="169">
        <f>'Нарххо 2024'!BX933</f>
        <v>3.3</v>
      </c>
    </row>
    <row r="934" spans="1:76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0</v>
      </c>
      <c r="BV934" s="135">
        <f>'Нарххо 2024'!BV934</f>
        <v>0</v>
      </c>
      <c r="BW934" s="135">
        <f>'Нарххо 2024'!BW934</f>
        <v>0</v>
      </c>
      <c r="BX934" s="169">
        <f>'Нарххо 2024'!BX934</f>
        <v>20</v>
      </c>
    </row>
    <row r="935" spans="1:76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0</v>
      </c>
      <c r="BV935" s="135">
        <f>'Нарххо 2024'!BV935</f>
        <v>0</v>
      </c>
      <c r="BW935" s="135">
        <f>'Нарххо 2024'!BW935</f>
        <v>0</v>
      </c>
      <c r="BX935" s="169">
        <f>'Нарххо 2024'!BX935</f>
        <v>20</v>
      </c>
    </row>
    <row r="936" spans="1:76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0</v>
      </c>
      <c r="BV936" s="135">
        <f>'Нарххо 2024'!BV936</f>
        <v>0</v>
      </c>
      <c r="BW936" s="135">
        <f>'Нарххо 2024'!BW936</f>
        <v>0</v>
      </c>
      <c r="BX936" s="169">
        <f>'Нарххо 2024'!BX936</f>
        <v>10</v>
      </c>
    </row>
    <row r="937" spans="1:76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0</v>
      </c>
      <c r="BV937" s="135">
        <f>'Нарххо 2024'!BV937</f>
        <v>0</v>
      </c>
      <c r="BW937" s="135">
        <f>'Нарххо 2024'!BW937</f>
        <v>0</v>
      </c>
      <c r="BX937" s="169">
        <f>'Нарххо 2024'!BX937</f>
        <v>13</v>
      </c>
    </row>
    <row r="938" spans="1:76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0</v>
      </c>
      <c r="BV938" s="135">
        <f>'Нарххо 2024'!BV938</f>
        <v>0</v>
      </c>
      <c r="BW938" s="135">
        <f>'Нарххо 2024'!BW938</f>
        <v>0</v>
      </c>
      <c r="BX938" s="169">
        <f>'Нарххо 2024'!BX938</f>
        <v>17</v>
      </c>
    </row>
    <row r="939" spans="1:76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0</v>
      </c>
      <c r="BV939" s="135">
        <f>'Нарххо 2024'!BV939</f>
        <v>0</v>
      </c>
      <c r="BW939" s="135">
        <f>'Нарххо 2024'!BW939</f>
        <v>0</v>
      </c>
      <c r="BX939" s="169">
        <f>'Нарххо 2024'!BX939</f>
        <v>18</v>
      </c>
    </row>
    <row r="940" spans="1:76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0</v>
      </c>
      <c r="BV940" s="135">
        <f>'Нарххо 2024'!BV940</f>
        <v>0</v>
      </c>
      <c r="BW940" s="135">
        <f>'Нарххо 2024'!BW940</f>
        <v>0</v>
      </c>
      <c r="BX940" s="169">
        <f>'Нарххо 2024'!BX940</f>
        <v>80</v>
      </c>
    </row>
    <row r="941" spans="1:76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0</v>
      </c>
      <c r="BV941" s="135">
        <f>'Нарххо 2024'!BV941</f>
        <v>0</v>
      </c>
      <c r="BW941" s="135">
        <f>'Нарххо 2024'!BW941</f>
        <v>0</v>
      </c>
      <c r="BX941" s="169">
        <f>'Нарххо 2024'!BX941</f>
        <v>90</v>
      </c>
    </row>
    <row r="942" spans="1:76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0</v>
      </c>
      <c r="BV942" s="135">
        <f>'Нарххо 2024'!BV942</f>
        <v>0</v>
      </c>
      <c r="BW942" s="135">
        <f>'Нарххо 2024'!BW942</f>
        <v>0</v>
      </c>
      <c r="BX942" s="169">
        <f>'Нарххо 2024'!BX942</f>
        <v>5</v>
      </c>
    </row>
    <row r="943" spans="1:76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0</v>
      </c>
      <c r="BV943" s="135">
        <f>'Нарххо 2024'!BV943</f>
        <v>0</v>
      </c>
      <c r="BW943" s="135">
        <f>'Нарххо 2024'!BW943</f>
        <v>0</v>
      </c>
      <c r="BX943" s="169">
        <f>'Нарххо 2024'!BX943</f>
        <v>13</v>
      </c>
    </row>
    <row r="944" spans="1:76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0</v>
      </c>
      <c r="BV944" s="135">
        <f>'Нарххо 2024'!BV944</f>
        <v>0</v>
      </c>
      <c r="BW944" s="135">
        <f>'Нарххо 2024'!BW944</f>
        <v>0</v>
      </c>
      <c r="BX944" s="169">
        <f>'Нарххо 2024'!BX944</f>
        <v>11.5</v>
      </c>
    </row>
    <row r="945" spans="1:76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0</v>
      </c>
      <c r="BV945" s="135">
        <f>'Нарххо 2024'!BV945</f>
        <v>0</v>
      </c>
      <c r="BW945" s="135">
        <f>'Нарххо 2024'!BW945</f>
        <v>0</v>
      </c>
      <c r="BX945" s="169">
        <f>'Нарххо 2024'!BX945</f>
        <v>40</v>
      </c>
    </row>
    <row r="946" spans="1:76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0</v>
      </c>
      <c r="BV946" s="135">
        <f>'Нарххо 2024'!BV946</f>
        <v>0</v>
      </c>
      <c r="BW946" s="135">
        <f>'Нарххо 2024'!BW946</f>
        <v>0</v>
      </c>
      <c r="BX946" s="169">
        <f>'Нарххо 2024'!BX946</f>
        <v>40</v>
      </c>
    </row>
    <row r="947" spans="1:76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0</v>
      </c>
      <c r="BV947" s="135">
        <f>'Нарххо 2024'!BV947</f>
        <v>0</v>
      </c>
      <c r="BW947" s="135">
        <f>'Нарххо 2024'!BW947</f>
        <v>0</v>
      </c>
      <c r="BX947" s="169">
        <f>'Нарххо 2024'!BX947</f>
        <v>5.2</v>
      </c>
    </row>
    <row r="948" spans="1:76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0</v>
      </c>
      <c r="BV948" s="135">
        <f>'Нарххо 2024'!BV948</f>
        <v>0</v>
      </c>
      <c r="BW948" s="135">
        <f>'Нарххо 2024'!BW948</f>
        <v>0</v>
      </c>
      <c r="BX948" s="169">
        <f>'Нарххо 2024'!BX948</f>
        <v>4.8</v>
      </c>
    </row>
    <row r="949" spans="1:76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0</v>
      </c>
      <c r="BV949" s="135">
        <f>'Нарххо 2024'!BV949</f>
        <v>0</v>
      </c>
      <c r="BW949" s="135">
        <f>'Нарххо 2024'!BW949</f>
        <v>0</v>
      </c>
      <c r="BX949" s="169">
        <f>'Нарххо 2024'!BX949</f>
        <v>4</v>
      </c>
    </row>
    <row r="950" spans="1:76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0</v>
      </c>
      <c r="BV950" s="135">
        <f>'Нарххо 2024'!BV950</f>
        <v>0</v>
      </c>
      <c r="BW950" s="135">
        <f>'Нарххо 2024'!BW950</f>
        <v>0</v>
      </c>
      <c r="BX950" s="169">
        <f>'Нарххо 2024'!BX950</f>
        <v>20</v>
      </c>
    </row>
    <row r="951" spans="1:76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0</v>
      </c>
      <c r="BV951" s="135">
        <f>'Нарххо 2024'!BV951</f>
        <v>0</v>
      </c>
      <c r="BW951" s="135">
        <f>'Нарххо 2024'!BW951</f>
        <v>0</v>
      </c>
      <c r="BX951" s="169">
        <f>'Нарххо 2024'!BX951</f>
        <v>22</v>
      </c>
    </row>
    <row r="952" spans="1:76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0</v>
      </c>
      <c r="BV952" s="135">
        <f>'Нарххо 2024'!BV952</f>
        <v>0</v>
      </c>
      <c r="BW952" s="135">
        <f>'Нарххо 2024'!BW952</f>
        <v>0</v>
      </c>
      <c r="BX952" s="169">
        <f>'Нарххо 2024'!BX952</f>
        <v>17</v>
      </c>
    </row>
    <row r="953" spans="1:76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0</v>
      </c>
      <c r="BV953" s="135">
        <f>'Нарххо 2024'!BV953</f>
        <v>0</v>
      </c>
      <c r="BW953" s="135">
        <f>'Нарххо 2024'!BW953</f>
        <v>0</v>
      </c>
      <c r="BX953" s="169">
        <f>'Нарххо 2024'!BX953</f>
        <v>3</v>
      </c>
    </row>
    <row r="954" spans="1:76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0</v>
      </c>
      <c r="BV954" s="135">
        <f>'Нарххо 2024'!BV954</f>
        <v>0</v>
      </c>
      <c r="BW954" s="135">
        <f>'Нарххо 2024'!BW954</f>
        <v>0</v>
      </c>
      <c r="BX954" s="169">
        <f>'Нарххо 2024'!BX954</f>
        <v>5</v>
      </c>
    </row>
    <row r="955" spans="1:76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0</v>
      </c>
      <c r="BV955" s="135">
        <f>'Нарххо 2024'!BV955</f>
        <v>0</v>
      </c>
      <c r="BW955" s="135">
        <f>'Нарххо 2024'!BW955</f>
        <v>0</v>
      </c>
      <c r="BX955" s="169">
        <f>'Нарххо 2024'!BX955</f>
        <v>50</v>
      </c>
    </row>
    <row r="956" spans="1:76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0</v>
      </c>
      <c r="BV956" s="135">
        <f>'Нарххо 2024'!BV956</f>
        <v>0</v>
      </c>
      <c r="BW956" s="135">
        <f>'Нарххо 2024'!BW956</f>
        <v>0</v>
      </c>
      <c r="BX956" s="169">
        <f>'Нарххо 2024'!BX956</f>
        <v>6.9</v>
      </c>
    </row>
    <row r="957" spans="1:76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0</v>
      </c>
      <c r="BV957" s="135">
        <f>'Нарххо 2024'!BV957</f>
        <v>0</v>
      </c>
      <c r="BW957" s="135">
        <f>'Нарххо 2024'!BW957</f>
        <v>0</v>
      </c>
      <c r="BX957" s="169">
        <f>'Нарххо 2024'!BX957</f>
        <v>10.4</v>
      </c>
    </row>
    <row r="958" spans="1:76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0</v>
      </c>
      <c r="BV958" s="135">
        <f>'Нарххо 2024'!BV958</f>
        <v>0</v>
      </c>
      <c r="BW958" s="135">
        <f>'Нарххо 2024'!BW958</f>
        <v>0</v>
      </c>
      <c r="BX958" s="169">
        <f>'Нарххо 2024'!BX958</f>
        <v>10.5</v>
      </c>
    </row>
    <row r="959" spans="1:76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</row>
    <row r="960" spans="1:76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0</v>
      </c>
      <c r="BV960" s="135">
        <f>'Нарххо 2024'!BV960</f>
        <v>0</v>
      </c>
      <c r="BW960" s="135">
        <f>'Нарххо 2024'!BW960</f>
        <v>0</v>
      </c>
      <c r="BX960" s="169">
        <f>'Нарххо 2024'!BX960</f>
        <v>10.85</v>
      </c>
    </row>
    <row r="961" spans="1:76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0</v>
      </c>
      <c r="BV961" s="135">
        <f>'Нарххо 2024'!BV961</f>
        <v>0</v>
      </c>
      <c r="BW961" s="135">
        <f>'Нарххо 2024'!BW961</f>
        <v>0</v>
      </c>
      <c r="BX961" s="169">
        <f>'Нарххо 2024'!BX961</f>
        <v>10.95</v>
      </c>
    </row>
    <row r="962" spans="1:7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</row>
    <row r="963" spans="1:7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</row>
    <row r="964" spans="1:7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</row>
    <row r="965" spans="1:7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</row>
    <row r="966" spans="1:76" ht="18" x14ac:dyDescent="0.25">
      <c r="A966" s="292" t="s">
        <v>255</v>
      </c>
      <c r="B966" s="292"/>
      <c r="C966" s="359"/>
      <c r="D966" s="359"/>
      <c r="E966" s="359"/>
      <c r="F966" s="359"/>
      <c r="G966" s="359"/>
      <c r="H966" s="359"/>
      <c r="I966" s="359"/>
      <c r="J966" s="359"/>
      <c r="K966" s="359"/>
      <c r="L966" s="359"/>
      <c r="M966" s="359"/>
      <c r="N966" s="359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</row>
    <row r="967" spans="1:76" x14ac:dyDescent="0.3">
      <c r="A967" s="361" t="s">
        <v>156</v>
      </c>
      <c r="B967" s="362"/>
      <c r="C967" s="360" t="s">
        <v>279</v>
      </c>
      <c r="D967" s="359"/>
      <c r="E967" s="359"/>
      <c r="F967" s="359"/>
      <c r="G967" s="359"/>
      <c r="H967" s="359"/>
      <c r="I967" s="359"/>
      <c r="J967" s="359"/>
      <c r="K967" s="359"/>
      <c r="L967" s="359"/>
      <c r="M967" s="359"/>
      <c r="N967" s="359"/>
      <c r="O967" s="363"/>
      <c r="P967" s="363"/>
      <c r="Q967" s="363"/>
      <c r="R967" s="363"/>
      <c r="S967" s="363"/>
      <c r="T967" s="363"/>
      <c r="U967" s="363"/>
      <c r="V967" s="363"/>
      <c r="W967" s="363"/>
      <c r="X967" s="363"/>
      <c r="Y967" s="363"/>
      <c r="Z967" s="363"/>
      <c r="AA967" s="363"/>
      <c r="AB967" s="363"/>
      <c r="AC967" s="363"/>
      <c r="AD967" s="363"/>
      <c r="AE967" s="363"/>
      <c r="AF967" s="363"/>
      <c r="AG967" s="363"/>
      <c r="AH967" s="363"/>
      <c r="AI967" s="363"/>
      <c r="AJ967" s="363"/>
      <c r="AK967" s="363"/>
      <c r="AL967" s="363"/>
      <c r="AM967" s="363"/>
      <c r="AN967" s="363"/>
      <c r="AO967" s="363"/>
      <c r="AP967" s="363"/>
      <c r="AQ967" s="363"/>
      <c r="AR967" s="363"/>
      <c r="AS967" s="363"/>
      <c r="AT967" s="363"/>
      <c r="AU967" s="363"/>
      <c r="AV967" s="363"/>
      <c r="AW967" s="363"/>
      <c r="AX967" s="363"/>
      <c r="AY967" s="363"/>
      <c r="AZ967" s="363"/>
      <c r="BA967" s="363"/>
      <c r="BB967" s="363"/>
      <c r="BC967" s="363"/>
      <c r="BD967" s="363"/>
      <c r="BE967" s="363"/>
      <c r="BF967" s="363"/>
      <c r="BG967" s="363"/>
      <c r="BH967" s="363"/>
      <c r="BI967" s="363"/>
      <c r="BJ967" s="363"/>
      <c r="BK967" s="363"/>
      <c r="BL967" s="363"/>
      <c r="BM967" s="363"/>
      <c r="BN967" s="363"/>
      <c r="BO967" s="363"/>
      <c r="BP967" s="363"/>
      <c r="BQ967" s="363"/>
      <c r="BR967" s="363"/>
      <c r="BS967" s="363"/>
      <c r="BT967" s="363"/>
      <c r="BU967" s="363"/>
      <c r="BV967" s="363"/>
      <c r="BW967" s="363"/>
      <c r="BX967" s="363"/>
    </row>
    <row r="968" spans="1:76" ht="18.75" customHeight="1" x14ac:dyDescent="0.3">
      <c r="A968" s="244"/>
      <c r="B968" s="199"/>
      <c r="C968" s="355" t="s">
        <v>139</v>
      </c>
      <c r="D968" s="356"/>
      <c r="E968" s="356"/>
      <c r="F968" s="357"/>
      <c r="G968" s="354" t="s">
        <v>256</v>
      </c>
      <c r="H968" s="352" t="s">
        <v>139</v>
      </c>
      <c r="I968" s="353"/>
      <c r="J968" s="353"/>
      <c r="K968" s="358"/>
      <c r="L968" s="354" t="s">
        <v>256</v>
      </c>
      <c r="M968" s="352" t="s">
        <v>139</v>
      </c>
      <c r="N968" s="353"/>
      <c r="O968" s="353"/>
      <c r="P968" s="358"/>
      <c r="Q968" s="354" t="s">
        <v>256</v>
      </c>
      <c r="R968" s="352" t="s">
        <v>139</v>
      </c>
      <c r="S968" s="353"/>
      <c r="T968" s="353"/>
      <c r="U968" s="353"/>
      <c r="V968" s="358"/>
      <c r="W968" s="354" t="s">
        <v>256</v>
      </c>
      <c r="X968" s="352" t="s">
        <v>139</v>
      </c>
      <c r="Y968" s="353"/>
      <c r="Z968" s="353"/>
      <c r="AA968" s="358"/>
      <c r="AB968" s="354" t="s">
        <v>256</v>
      </c>
      <c r="AC968" s="352" t="s">
        <v>139</v>
      </c>
      <c r="AD968" s="353"/>
      <c r="AE968" s="353"/>
      <c r="AF968" s="358"/>
      <c r="AG968" s="354" t="s">
        <v>256</v>
      </c>
      <c r="AH968" s="352" t="s">
        <v>139</v>
      </c>
      <c r="AI968" s="353"/>
      <c r="AJ968" s="353"/>
      <c r="AK968" s="353"/>
      <c r="AL968" s="358"/>
      <c r="AM968" s="354" t="s">
        <v>256</v>
      </c>
      <c r="AN968" s="352" t="s">
        <v>139</v>
      </c>
      <c r="AO968" s="353"/>
      <c r="AP968" s="353"/>
      <c r="AQ968" s="358"/>
      <c r="AR968" s="354" t="s">
        <v>256</v>
      </c>
      <c r="AS968" s="352" t="s">
        <v>139</v>
      </c>
      <c r="AT968" s="353"/>
      <c r="AU968" s="353"/>
      <c r="AV968" s="353"/>
      <c r="AW968" s="256"/>
      <c r="AX968" s="354" t="s">
        <v>256</v>
      </c>
      <c r="AY968" s="352" t="s">
        <v>139</v>
      </c>
      <c r="AZ968" s="353"/>
      <c r="BA968" s="353"/>
      <c r="BB968" s="358"/>
      <c r="BC968" s="354" t="s">
        <v>256</v>
      </c>
      <c r="BD968" s="352" t="s">
        <v>139</v>
      </c>
      <c r="BE968" s="353"/>
      <c r="BF968" s="353"/>
      <c r="BG968" s="358"/>
      <c r="BH968" s="354" t="s">
        <v>256</v>
      </c>
      <c r="BI968" s="352" t="s">
        <v>139</v>
      </c>
      <c r="BJ968" s="353"/>
      <c r="BK968" s="353"/>
      <c r="BL968" s="358"/>
      <c r="BM968" s="266"/>
      <c r="BN968" s="354" t="s">
        <v>256</v>
      </c>
      <c r="BO968" s="352" t="s">
        <v>316</v>
      </c>
      <c r="BP968" s="353"/>
      <c r="BQ968" s="353"/>
      <c r="BR968" s="353"/>
      <c r="BS968" s="354" t="s">
        <v>256</v>
      </c>
      <c r="BT968" s="352" t="s">
        <v>316</v>
      </c>
      <c r="BU968" s="353"/>
      <c r="BV968" s="353"/>
      <c r="BW968" s="353"/>
      <c r="BX968" s="354" t="s">
        <v>256</v>
      </c>
    </row>
    <row r="969" spans="1:76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75"/>
      <c r="H969" s="138" t="s">
        <v>141</v>
      </c>
      <c r="I969" s="138" t="s">
        <v>142</v>
      </c>
      <c r="J969" s="138" t="s">
        <v>143</v>
      </c>
      <c r="K969" s="138" t="s">
        <v>144</v>
      </c>
      <c r="L969" s="275"/>
      <c r="M969" s="138" t="s">
        <v>145</v>
      </c>
      <c r="N969" s="138" t="s">
        <v>146</v>
      </c>
      <c r="O969" s="138" t="s">
        <v>147</v>
      </c>
      <c r="P969" s="138" t="s">
        <v>148</v>
      </c>
      <c r="Q969" s="275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75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75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7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7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75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7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7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75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75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75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75"/>
    </row>
    <row r="970" spans="1:76" ht="18" x14ac:dyDescent="0.25">
      <c r="A970" s="287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</row>
    <row r="971" spans="1:76" ht="18" x14ac:dyDescent="0.25">
      <c r="A971" s="288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0</v>
      </c>
      <c r="BV971" s="135">
        <f>'Нарххо 2024'!BV971</f>
        <v>0</v>
      </c>
      <c r="BW971" s="135">
        <f>'Нарххо 2024'!BW971</f>
        <v>0</v>
      </c>
      <c r="BX971" s="169">
        <f>'Нарххо 2024'!BX971</f>
        <v>4.7</v>
      </c>
    </row>
    <row r="972" spans="1:76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0</v>
      </c>
      <c r="BV972" s="135">
        <f>'Нарххо 2024'!BV972</f>
        <v>0</v>
      </c>
      <c r="BW972" s="135">
        <f>'Нарххо 2024'!BW972</f>
        <v>0</v>
      </c>
      <c r="BX972" s="169">
        <f>'Нарххо 2024'!BX972</f>
        <v>4.5999999999999996</v>
      </c>
    </row>
    <row r="973" spans="1:76" ht="18" x14ac:dyDescent="0.25">
      <c r="A973" s="287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</row>
    <row r="974" spans="1:76" ht="18" x14ac:dyDescent="0.25">
      <c r="A974" s="288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0</v>
      </c>
      <c r="BV974" s="135">
        <f>'Нарххо 2024'!BV974</f>
        <v>0</v>
      </c>
      <c r="BW974" s="135">
        <f>'Нарххо 2024'!BW974</f>
        <v>0</v>
      </c>
      <c r="BX974" s="169">
        <f>'Нарххо 2024'!BX974</f>
        <v>3.5</v>
      </c>
    </row>
    <row r="975" spans="1:76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0</v>
      </c>
      <c r="BV975" s="135">
        <f>'Нарххо 2024'!BV975</f>
        <v>0</v>
      </c>
      <c r="BW975" s="135">
        <f>'Нарххо 2024'!BW975</f>
        <v>0</v>
      </c>
      <c r="BX975" s="169">
        <f>'Нарххо 2024'!BX975</f>
        <v>3.9</v>
      </c>
    </row>
    <row r="976" spans="1:76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0</v>
      </c>
      <c r="BV976" s="135">
        <f>'Нарххо 2024'!BV976</f>
        <v>0</v>
      </c>
      <c r="BW976" s="135">
        <f>'Нарххо 2024'!BW976</f>
        <v>0</v>
      </c>
      <c r="BX976" s="169">
        <f>'Нарххо 2024'!BX976</f>
        <v>29</v>
      </c>
    </row>
    <row r="977" spans="1:76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0</v>
      </c>
      <c r="BV977" s="135">
        <f>'Нарххо 2024'!BV977</f>
        <v>0</v>
      </c>
      <c r="BW977" s="135">
        <f>'Нарххо 2024'!BW977</f>
        <v>0</v>
      </c>
      <c r="BX977" s="169">
        <f>'Нарххо 2024'!BX977</f>
        <v>22</v>
      </c>
    </row>
    <row r="978" spans="1:76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0</v>
      </c>
      <c r="BV978" s="135">
        <f>'Нарххо 2024'!BV978</f>
        <v>0</v>
      </c>
      <c r="BW978" s="135">
        <f>'Нарххо 2024'!BW978</f>
        <v>0</v>
      </c>
      <c r="BX978" s="169">
        <f>'Нарххо 2024'!BX978</f>
        <v>5</v>
      </c>
    </row>
    <row r="979" spans="1:76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0</v>
      </c>
      <c r="BV979" s="135">
        <f>'Нарххо 2024'!BV979</f>
        <v>0</v>
      </c>
      <c r="BW979" s="135">
        <f>'Нарххо 2024'!BW979</f>
        <v>0</v>
      </c>
      <c r="BX979" s="169">
        <f>'Нарххо 2024'!BX979</f>
        <v>20.2</v>
      </c>
    </row>
    <row r="980" spans="1:76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0</v>
      </c>
      <c r="BV980" s="135">
        <f>'Нарххо 2024'!BV980</f>
        <v>0</v>
      </c>
      <c r="BW980" s="135">
        <f>'Нарххо 2024'!BW980</f>
        <v>0</v>
      </c>
      <c r="BX980" s="169">
        <f>'Нарххо 2024'!BX980</f>
        <v>19</v>
      </c>
    </row>
    <row r="981" spans="1:76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0</v>
      </c>
      <c r="BV981" s="135">
        <f>'Нарххо 2024'!BV981</f>
        <v>0</v>
      </c>
      <c r="BW981" s="135">
        <f>'Нарххо 2024'!BW981</f>
        <v>0</v>
      </c>
      <c r="BX981" s="169">
        <f>'Нарххо 2024'!BX981</f>
        <v>20</v>
      </c>
    </row>
    <row r="982" spans="1:76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0</v>
      </c>
      <c r="BV982" s="135">
        <f>'Нарххо 2024'!BV982</f>
        <v>0</v>
      </c>
      <c r="BW982" s="135">
        <f>'Нарххо 2024'!BW982</f>
        <v>0</v>
      </c>
      <c r="BX982" s="169">
        <f>'Нарххо 2024'!BX982</f>
        <v>80</v>
      </c>
    </row>
    <row r="983" spans="1:76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0</v>
      </c>
      <c r="BV983" s="135">
        <f>'Нарххо 2024'!BV983</f>
        <v>0</v>
      </c>
      <c r="BW983" s="135">
        <f>'Нарххо 2024'!BW983</f>
        <v>0</v>
      </c>
      <c r="BX983" s="169">
        <f>'Нарххо 2024'!BX983</f>
        <v>82</v>
      </c>
    </row>
    <row r="984" spans="1:76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0</v>
      </c>
      <c r="BV984" s="135">
        <f>'Нарххо 2024'!BV984</f>
        <v>0</v>
      </c>
      <c r="BW984" s="135">
        <f>'Нарххо 2024'!BW984</f>
        <v>0</v>
      </c>
      <c r="BX984" s="169">
        <f>'Нарххо 2024'!BX984</f>
        <v>5</v>
      </c>
    </row>
    <row r="985" spans="1:76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0</v>
      </c>
      <c r="BV985" s="135">
        <f>'Нарххо 2024'!BV985</f>
        <v>0</v>
      </c>
      <c r="BW985" s="135">
        <f>'Нарххо 2024'!BW985</f>
        <v>0</v>
      </c>
      <c r="BX985" s="169">
        <f>'Нарххо 2024'!BX985</f>
        <v>13.75</v>
      </c>
    </row>
    <row r="986" spans="1:76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0</v>
      </c>
      <c r="BV986" s="135">
        <f>'Нарххо 2024'!BV986</f>
        <v>0</v>
      </c>
      <c r="BW986" s="135">
        <f>'Нарххо 2024'!BW986</f>
        <v>0</v>
      </c>
      <c r="BX986" s="169">
        <f>'Нарххо 2024'!BX986</f>
        <v>11.9</v>
      </c>
    </row>
    <row r="987" spans="1:76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0</v>
      </c>
      <c r="BV987" s="135">
        <f>'Нарххо 2024'!BV987</f>
        <v>0</v>
      </c>
      <c r="BW987" s="135">
        <f>'Нарххо 2024'!BW987</f>
        <v>0</v>
      </c>
      <c r="BX987" s="169">
        <f>'Нарххо 2024'!BX987</f>
        <v>60</v>
      </c>
    </row>
    <row r="988" spans="1:76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0</v>
      </c>
      <c r="BV988" s="135">
        <f>'Нарххо 2024'!BV988</f>
        <v>0</v>
      </c>
      <c r="BW988" s="135">
        <f>'Нарххо 2024'!BW988</f>
        <v>0</v>
      </c>
      <c r="BX988" s="169">
        <f>'Нарххо 2024'!BX988</f>
        <v>63</v>
      </c>
    </row>
    <row r="989" spans="1:76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0</v>
      </c>
      <c r="BV989" s="135">
        <f>'Нарххо 2024'!BV989</f>
        <v>0</v>
      </c>
      <c r="BW989" s="135">
        <f>'Нарххо 2024'!BW989</f>
        <v>0</v>
      </c>
      <c r="BX989" s="169">
        <f>'Нарххо 2024'!BX989</f>
        <v>5.56</v>
      </c>
    </row>
    <row r="990" spans="1:76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0</v>
      </c>
      <c r="BV990" s="135">
        <f>'Нарххо 2024'!BV990</f>
        <v>0</v>
      </c>
      <c r="BW990" s="135">
        <f>'Нарххо 2024'!BW990</f>
        <v>0</v>
      </c>
      <c r="BX990" s="169">
        <f>'Нарххо 2024'!BX990</f>
        <v>5.2</v>
      </c>
    </row>
    <row r="991" spans="1:76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0</v>
      </c>
      <c r="BV991" s="135">
        <f>'Нарххо 2024'!BV991</f>
        <v>0</v>
      </c>
      <c r="BW991" s="135">
        <f>'Нарххо 2024'!BW991</f>
        <v>0</v>
      </c>
      <c r="BX991" s="169">
        <f>'Нарххо 2024'!BX991</f>
        <v>4.7</v>
      </c>
    </row>
    <row r="992" spans="1:76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0</v>
      </c>
      <c r="BV992" s="135">
        <f>'Нарххо 2024'!BV992</f>
        <v>0</v>
      </c>
      <c r="BW992" s="135">
        <f>'Нарххо 2024'!BW992</f>
        <v>0</v>
      </c>
      <c r="BX992" s="169">
        <f>'Нарххо 2024'!BX992</f>
        <v>20</v>
      </c>
    </row>
    <row r="993" spans="1:76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0</v>
      </c>
      <c r="BV993" s="135">
        <f>'Нарххо 2024'!BV993</f>
        <v>0</v>
      </c>
      <c r="BW993" s="135">
        <f>'Нарххо 2024'!BW993</f>
        <v>0</v>
      </c>
      <c r="BX993" s="169">
        <f>'Нарххо 2024'!BX993</f>
        <v>17</v>
      </c>
    </row>
    <row r="994" spans="1:76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0</v>
      </c>
      <c r="BV994" s="135">
        <f>'Нарххо 2024'!BV994</f>
        <v>0</v>
      </c>
      <c r="BW994" s="135">
        <f>'Нарххо 2024'!BW994</f>
        <v>0</v>
      </c>
      <c r="BX994" s="169">
        <f>'Нарххо 2024'!BX994</f>
        <v>17</v>
      </c>
    </row>
    <row r="995" spans="1:76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0</v>
      </c>
      <c r="BV995" s="135">
        <f>'Нарххо 2024'!BV995</f>
        <v>0</v>
      </c>
      <c r="BW995" s="135">
        <f>'Нарххо 2024'!BW995</f>
        <v>0</v>
      </c>
      <c r="BX995" s="169">
        <f>'Нарххо 2024'!BX995</f>
        <v>5</v>
      </c>
    </row>
    <row r="996" spans="1:76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0</v>
      </c>
      <c r="BV996" s="135">
        <f>'Нарххо 2024'!BV996</f>
        <v>0</v>
      </c>
      <c r="BW996" s="135">
        <f>'Нарххо 2024'!BW996</f>
        <v>0</v>
      </c>
      <c r="BX996" s="169">
        <f>'Нарххо 2024'!BX996</f>
        <v>10</v>
      </c>
    </row>
    <row r="997" spans="1:76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0</v>
      </c>
      <c r="BV997" s="135">
        <f>'Нарххо 2024'!BV997</f>
        <v>0</v>
      </c>
      <c r="BW997" s="135">
        <f>'Нарххо 2024'!BW997</f>
        <v>0</v>
      </c>
      <c r="BX997" s="169">
        <f>'Нарххо 2024'!BX997</f>
        <v>60</v>
      </c>
    </row>
    <row r="998" spans="1:76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0</v>
      </c>
      <c r="BV998" s="135">
        <f>'Нарххо 2024'!BV998</f>
        <v>0</v>
      </c>
      <c r="BW998" s="135">
        <f>'Нарххо 2024'!BW998</f>
        <v>0</v>
      </c>
      <c r="BX998" s="169">
        <f>'Нарххо 2024'!BX998</f>
        <v>8</v>
      </c>
    </row>
    <row r="999" spans="1:76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0</v>
      </c>
      <c r="BV999" s="135">
        <f>'Нарххо 2024'!BV999</f>
        <v>0</v>
      </c>
      <c r="BW999" s="135">
        <f>'Нарххо 2024'!BW999</f>
        <v>0</v>
      </c>
      <c r="BX999" s="169">
        <f>'Нарххо 2024'!BX999</f>
        <v>12</v>
      </c>
    </row>
    <row r="1000" spans="1:76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0</v>
      </c>
      <c r="BV1000" s="135">
        <f>'Нарххо 2024'!BV1000</f>
        <v>0</v>
      </c>
      <c r="BW1000" s="135">
        <f>'Нарххо 2024'!BW1000</f>
        <v>0</v>
      </c>
      <c r="BX1000" s="169">
        <f>'Нарххо 2024'!BX1000</f>
        <v>12</v>
      </c>
    </row>
    <row r="1001" spans="1:76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</row>
    <row r="1002" spans="1:76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0</v>
      </c>
      <c r="BV1002" s="135">
        <f>'Нарххо 2024'!BV1002</f>
        <v>0</v>
      </c>
      <c r="BW1002" s="135">
        <f>'Нарххо 2024'!BW1002</f>
        <v>0</v>
      </c>
      <c r="BX1002" s="169">
        <f>'Нарххо 2024'!BX1002</f>
        <v>10.9</v>
      </c>
    </row>
    <row r="1003" spans="1:76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0</v>
      </c>
      <c r="BV1003" s="135">
        <f>'Нарххо 2024'!BV1003</f>
        <v>0</v>
      </c>
      <c r="BW1003" s="135">
        <f>'Нарххо 2024'!BW1003</f>
        <v>0</v>
      </c>
      <c r="BX1003" s="169">
        <f>'Нарххо 2024'!BX1003</f>
        <v>10.96</v>
      </c>
    </row>
    <row r="1004" spans="1:76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</row>
    <row r="1005" spans="1:76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</row>
    <row r="1006" spans="1:76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</row>
    <row r="1007" spans="1:76" ht="18" x14ac:dyDescent="0.25">
      <c r="A1007" s="292" t="s">
        <v>255</v>
      </c>
      <c r="B1007" s="292"/>
      <c r="C1007" s="359"/>
      <c r="D1007" s="359"/>
      <c r="E1007" s="359"/>
      <c r="F1007" s="359"/>
      <c r="G1007" s="359"/>
      <c r="H1007" s="359"/>
      <c r="I1007" s="359"/>
      <c r="J1007" s="359"/>
      <c r="K1007" s="359"/>
      <c r="L1007" s="359"/>
      <c r="M1007" s="359"/>
      <c r="N1007" s="359"/>
      <c r="O1007" s="292"/>
      <c r="P1007" s="292"/>
      <c r="Q1007" s="292"/>
      <c r="R1007" s="292"/>
      <c r="S1007" s="292"/>
      <c r="T1007" s="292"/>
      <c r="U1007" s="292"/>
      <c r="V1007" s="292"/>
      <c r="W1007" s="292"/>
      <c r="X1007" s="292"/>
      <c r="Y1007" s="292"/>
      <c r="Z1007" s="292"/>
      <c r="AA1007" s="292"/>
      <c r="AB1007" s="292"/>
      <c r="AC1007" s="292"/>
      <c r="AD1007" s="292"/>
      <c r="AE1007" s="292"/>
      <c r="AF1007" s="292"/>
      <c r="AG1007" s="292"/>
      <c r="AH1007" s="292"/>
      <c r="AI1007" s="292"/>
      <c r="AJ1007" s="292"/>
      <c r="AK1007" s="292"/>
      <c r="AL1007" s="292"/>
      <c r="AM1007" s="292"/>
      <c r="AN1007" s="292"/>
      <c r="AO1007" s="292"/>
      <c r="AP1007" s="292"/>
      <c r="AQ1007" s="292"/>
      <c r="AR1007" s="292"/>
      <c r="AS1007" s="292"/>
      <c r="AT1007" s="292"/>
      <c r="AU1007" s="292"/>
      <c r="AV1007" s="292"/>
      <c r="AW1007" s="292"/>
      <c r="AX1007" s="292"/>
      <c r="AY1007" s="292"/>
      <c r="AZ1007" s="292"/>
      <c r="BA1007" s="292"/>
      <c r="BB1007" s="292"/>
      <c r="BC1007" s="292"/>
      <c r="BD1007" s="292"/>
      <c r="BE1007" s="292"/>
      <c r="BF1007" s="292"/>
      <c r="BG1007" s="292"/>
      <c r="BH1007" s="292"/>
      <c r="BI1007" s="292"/>
      <c r="BJ1007" s="292"/>
      <c r="BK1007" s="292"/>
      <c r="BL1007" s="292"/>
      <c r="BM1007" s="292"/>
      <c r="BN1007" s="292"/>
      <c r="BO1007" s="292"/>
      <c r="BP1007" s="292"/>
      <c r="BQ1007" s="292"/>
      <c r="BR1007" s="292"/>
      <c r="BS1007" s="292"/>
      <c r="BT1007" s="292"/>
      <c r="BU1007" s="292"/>
      <c r="BV1007" s="292"/>
      <c r="BW1007" s="292"/>
      <c r="BX1007" s="292"/>
    </row>
    <row r="1008" spans="1:76" x14ac:dyDescent="0.3">
      <c r="A1008" s="361" t="s">
        <v>156</v>
      </c>
      <c r="B1008" s="362"/>
      <c r="C1008" s="360" t="s">
        <v>280</v>
      </c>
      <c r="D1008" s="359"/>
      <c r="E1008" s="359"/>
      <c r="F1008" s="359"/>
      <c r="G1008" s="359"/>
      <c r="H1008" s="359"/>
      <c r="I1008" s="359"/>
      <c r="J1008" s="359"/>
      <c r="K1008" s="359"/>
      <c r="L1008" s="359"/>
      <c r="M1008" s="359"/>
      <c r="N1008" s="359"/>
      <c r="O1008" s="363"/>
      <c r="P1008" s="363"/>
      <c r="Q1008" s="363"/>
      <c r="R1008" s="363"/>
      <c r="S1008" s="363"/>
      <c r="T1008" s="363"/>
      <c r="U1008" s="363"/>
      <c r="V1008" s="363"/>
      <c r="W1008" s="363"/>
      <c r="X1008" s="363"/>
      <c r="Y1008" s="363"/>
      <c r="Z1008" s="363"/>
      <c r="AA1008" s="363"/>
      <c r="AB1008" s="363"/>
      <c r="AC1008" s="363"/>
      <c r="AD1008" s="363"/>
      <c r="AE1008" s="363"/>
      <c r="AF1008" s="363"/>
      <c r="AG1008" s="363"/>
      <c r="AH1008" s="363"/>
      <c r="AI1008" s="363"/>
      <c r="AJ1008" s="363"/>
      <c r="AK1008" s="363"/>
      <c r="AL1008" s="363"/>
      <c r="AM1008" s="363"/>
      <c r="AN1008" s="363"/>
      <c r="AO1008" s="363"/>
      <c r="AP1008" s="363"/>
      <c r="AQ1008" s="363"/>
      <c r="AR1008" s="363"/>
      <c r="AS1008" s="363"/>
      <c r="AT1008" s="363"/>
      <c r="AU1008" s="363"/>
      <c r="AV1008" s="363"/>
      <c r="AW1008" s="363"/>
      <c r="AX1008" s="363"/>
      <c r="AY1008" s="363"/>
      <c r="AZ1008" s="363"/>
      <c r="BA1008" s="363"/>
      <c r="BB1008" s="363"/>
      <c r="BC1008" s="363"/>
      <c r="BD1008" s="363"/>
      <c r="BE1008" s="363"/>
      <c r="BF1008" s="363"/>
      <c r="BG1008" s="363"/>
      <c r="BH1008" s="363"/>
      <c r="BI1008" s="363"/>
      <c r="BJ1008" s="363"/>
      <c r="BK1008" s="363"/>
      <c r="BL1008" s="363"/>
      <c r="BM1008" s="363"/>
      <c r="BN1008" s="363"/>
      <c r="BO1008" s="363"/>
      <c r="BP1008" s="363"/>
      <c r="BQ1008" s="363"/>
      <c r="BR1008" s="363"/>
      <c r="BS1008" s="363"/>
      <c r="BT1008" s="363"/>
      <c r="BU1008" s="363"/>
      <c r="BV1008" s="363"/>
      <c r="BW1008" s="363"/>
      <c r="BX1008" s="363"/>
    </row>
    <row r="1009" spans="1:76" ht="18.75" customHeight="1" x14ac:dyDescent="0.3">
      <c r="A1009" s="218"/>
      <c r="B1009" s="198"/>
      <c r="C1009" s="355" t="s">
        <v>139</v>
      </c>
      <c r="D1009" s="356"/>
      <c r="E1009" s="356"/>
      <c r="F1009" s="357"/>
      <c r="G1009" s="354" t="s">
        <v>256</v>
      </c>
      <c r="H1009" s="352" t="s">
        <v>139</v>
      </c>
      <c r="I1009" s="353"/>
      <c r="J1009" s="353"/>
      <c r="K1009" s="358"/>
      <c r="L1009" s="354" t="s">
        <v>256</v>
      </c>
      <c r="M1009" s="352" t="s">
        <v>139</v>
      </c>
      <c r="N1009" s="353"/>
      <c r="O1009" s="353"/>
      <c r="P1009" s="358"/>
      <c r="Q1009" s="354" t="s">
        <v>256</v>
      </c>
      <c r="R1009" s="352" t="s">
        <v>139</v>
      </c>
      <c r="S1009" s="353"/>
      <c r="T1009" s="353"/>
      <c r="U1009" s="353"/>
      <c r="V1009" s="358"/>
      <c r="W1009" s="354" t="s">
        <v>256</v>
      </c>
      <c r="X1009" s="352" t="s">
        <v>139</v>
      </c>
      <c r="Y1009" s="353"/>
      <c r="Z1009" s="353"/>
      <c r="AA1009" s="358"/>
      <c r="AB1009" s="354" t="s">
        <v>256</v>
      </c>
      <c r="AC1009" s="352" t="s">
        <v>139</v>
      </c>
      <c r="AD1009" s="353"/>
      <c r="AE1009" s="353"/>
      <c r="AF1009" s="358"/>
      <c r="AG1009" s="354" t="s">
        <v>256</v>
      </c>
      <c r="AH1009" s="352" t="s">
        <v>139</v>
      </c>
      <c r="AI1009" s="353"/>
      <c r="AJ1009" s="353"/>
      <c r="AK1009" s="353"/>
      <c r="AL1009" s="358"/>
      <c r="AM1009" s="354" t="s">
        <v>256</v>
      </c>
      <c r="AN1009" s="352" t="s">
        <v>139</v>
      </c>
      <c r="AO1009" s="353"/>
      <c r="AP1009" s="353"/>
      <c r="AQ1009" s="358"/>
      <c r="AR1009" s="354" t="s">
        <v>256</v>
      </c>
      <c r="AS1009" s="352" t="s">
        <v>139</v>
      </c>
      <c r="AT1009" s="353"/>
      <c r="AU1009" s="353"/>
      <c r="AV1009" s="353"/>
      <c r="AW1009" s="256"/>
      <c r="AX1009" s="354" t="s">
        <v>256</v>
      </c>
      <c r="AY1009" s="352" t="s">
        <v>139</v>
      </c>
      <c r="AZ1009" s="353"/>
      <c r="BA1009" s="353"/>
      <c r="BB1009" s="358"/>
      <c r="BC1009" s="354" t="s">
        <v>256</v>
      </c>
      <c r="BD1009" s="352" t="s">
        <v>139</v>
      </c>
      <c r="BE1009" s="353"/>
      <c r="BF1009" s="353"/>
      <c r="BG1009" s="358"/>
      <c r="BH1009" s="354" t="s">
        <v>256</v>
      </c>
      <c r="BI1009" s="352" t="s">
        <v>139</v>
      </c>
      <c r="BJ1009" s="353"/>
      <c r="BK1009" s="353"/>
      <c r="BL1009" s="358"/>
      <c r="BM1009" s="266"/>
      <c r="BN1009" s="354" t="s">
        <v>256</v>
      </c>
      <c r="BO1009" s="352" t="s">
        <v>316</v>
      </c>
      <c r="BP1009" s="353"/>
      <c r="BQ1009" s="353"/>
      <c r="BR1009" s="353"/>
      <c r="BS1009" s="354" t="s">
        <v>256</v>
      </c>
      <c r="BT1009" s="352" t="s">
        <v>316</v>
      </c>
      <c r="BU1009" s="353"/>
      <c r="BV1009" s="353"/>
      <c r="BW1009" s="353"/>
      <c r="BX1009" s="354" t="s">
        <v>256</v>
      </c>
    </row>
    <row r="1010" spans="1:76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75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75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75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75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75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7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7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7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7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7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75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75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75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75"/>
    </row>
    <row r="1011" spans="1:76" ht="18" x14ac:dyDescent="0.25">
      <c r="A1011" s="287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</row>
    <row r="1012" spans="1:76" ht="18" x14ac:dyDescent="0.25">
      <c r="A1012" s="288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0</v>
      </c>
      <c r="BV1012" s="135">
        <f>'Нарххо 2024'!BV1012</f>
        <v>0</v>
      </c>
      <c r="BW1012" s="135">
        <f>'Нарххо 2024'!BW1012</f>
        <v>0</v>
      </c>
      <c r="BX1012" s="169">
        <f>'Нарххо 2024'!BX1012</f>
        <v>7</v>
      </c>
    </row>
    <row r="1013" spans="1:76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0</v>
      </c>
      <c r="BV1013" s="135">
        <f>'Нарххо 2024'!BV1013</f>
        <v>0</v>
      </c>
      <c r="BW1013" s="135">
        <f>'Нарххо 2024'!BW1013</f>
        <v>0</v>
      </c>
      <c r="BX1013" s="169">
        <f>'Нарххо 2024'!BX1013</f>
        <v>6</v>
      </c>
    </row>
    <row r="1014" spans="1:76" ht="18" x14ac:dyDescent="0.25">
      <c r="A1014" s="287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</row>
    <row r="1015" spans="1:76" ht="18" x14ac:dyDescent="0.25">
      <c r="A1015" s="288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0</v>
      </c>
      <c r="BV1015" s="135">
        <f>'Нарххо 2024'!BV1015</f>
        <v>0</v>
      </c>
      <c r="BW1015" s="135">
        <f>'Нарххо 2024'!BW1015</f>
        <v>0</v>
      </c>
      <c r="BX1015" s="169">
        <f>'Нарххо 2024'!BX1015</f>
        <v>5</v>
      </c>
    </row>
    <row r="1016" spans="1:76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0</v>
      </c>
      <c r="BV1016" s="135">
        <f>'Нарххо 2024'!BV1016</f>
        <v>0</v>
      </c>
      <c r="BW1016" s="135">
        <f>'Нарххо 2024'!BW1016</f>
        <v>0</v>
      </c>
      <c r="BX1016" s="169">
        <f>'Нарххо 2024'!BX1016</f>
        <v>5</v>
      </c>
    </row>
    <row r="1017" spans="1:76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0</v>
      </c>
      <c r="BV1017" s="135">
        <f>'Нарххо 2024'!BV1017</f>
        <v>0</v>
      </c>
      <c r="BW1017" s="135">
        <f>'Нарххо 2024'!BW1017</f>
        <v>0</v>
      </c>
      <c r="BX1017" s="169">
        <f>'Нарххо 2024'!BX1017</f>
        <v>26</v>
      </c>
    </row>
    <row r="1018" spans="1:76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0</v>
      </c>
      <c r="BV1018" s="135">
        <f>'Нарххо 2024'!BV1018</f>
        <v>0</v>
      </c>
      <c r="BW1018" s="135">
        <f>'Нарххо 2024'!BW1018</f>
        <v>0</v>
      </c>
      <c r="BX1018" s="169">
        <f>'Нарххо 2024'!BX1018</f>
        <v>18</v>
      </c>
    </row>
    <row r="1019" spans="1:76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0</v>
      </c>
      <c r="BV1019" s="135">
        <f>'Нарххо 2024'!BV1019</f>
        <v>0</v>
      </c>
      <c r="BW1019" s="135">
        <f>'Нарххо 2024'!BW1019</f>
        <v>0</v>
      </c>
      <c r="BX1019" s="169">
        <f>'Нарххо 2024'!BX1019</f>
        <v>10</v>
      </c>
    </row>
    <row r="1020" spans="1:76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0</v>
      </c>
      <c r="BV1020" s="135">
        <f>'Нарххо 2024'!BV1020</f>
        <v>0</v>
      </c>
      <c r="BW1020" s="135">
        <f>'Нарххо 2024'!BW1020</f>
        <v>0</v>
      </c>
      <c r="BX1020" s="169">
        <f>'Нарххо 2024'!BX1020</f>
        <v>22</v>
      </c>
    </row>
    <row r="1021" spans="1:76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0</v>
      </c>
      <c r="BV1021" s="135">
        <f>'Нарххо 2024'!BV1021</f>
        <v>0</v>
      </c>
      <c r="BW1021" s="135">
        <f>'Нарххо 2024'!BW1021</f>
        <v>0</v>
      </c>
      <c r="BX1021" s="169">
        <f>'Нарххо 2024'!BX1021</f>
        <v>20</v>
      </c>
    </row>
    <row r="1022" spans="1:76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0</v>
      </c>
      <c r="BV1022" s="135">
        <f>'Нарххо 2024'!BV1022</f>
        <v>0</v>
      </c>
      <c r="BW1022" s="135">
        <f>'Нарххо 2024'!BW1022</f>
        <v>0</v>
      </c>
      <c r="BX1022" s="169">
        <f>'Нарххо 2024'!BX1022</f>
        <v>20</v>
      </c>
    </row>
    <row r="1023" spans="1:76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0</v>
      </c>
      <c r="BV1023" s="135">
        <f>'Нарххо 2024'!BV1023</f>
        <v>0</v>
      </c>
      <c r="BW1023" s="135">
        <f>'Нарххо 2024'!BW1023</f>
        <v>0</v>
      </c>
      <c r="BX1023" s="169">
        <f>'Нарххо 2024'!BX1023</f>
        <v>76</v>
      </c>
    </row>
    <row r="1024" spans="1:76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0</v>
      </c>
      <c r="BV1024" s="135">
        <f>'Нарххо 2024'!BV1024</f>
        <v>0</v>
      </c>
      <c r="BW1024" s="135">
        <f>'Нарххо 2024'!BW1024</f>
        <v>0</v>
      </c>
      <c r="BX1024" s="169">
        <f>'Нарххо 2024'!BX1024</f>
        <v>80</v>
      </c>
    </row>
    <row r="1025" spans="1:76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0</v>
      </c>
      <c r="BV1025" s="135">
        <f>'Нарххо 2024'!BV1025</f>
        <v>0</v>
      </c>
      <c r="BW1025" s="135">
        <f>'Нарххо 2024'!BW1025</f>
        <v>0</v>
      </c>
      <c r="BX1025" s="169">
        <f>'Нарххо 2024'!BX1025</f>
        <v>10</v>
      </c>
    </row>
    <row r="1026" spans="1:76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0</v>
      </c>
      <c r="BV1026" s="135">
        <f>'Нарххо 2024'!BV1026</f>
        <v>0</v>
      </c>
      <c r="BW1026" s="135">
        <f>'Нарххо 2024'!BW1026</f>
        <v>0</v>
      </c>
      <c r="BX1026" s="169">
        <f>'Нарххо 2024'!BX1026</f>
        <v>15</v>
      </c>
    </row>
    <row r="1027" spans="1:76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0</v>
      </c>
      <c r="BV1027" s="135">
        <f>'Нарххо 2024'!BV1027</f>
        <v>0</v>
      </c>
      <c r="BW1027" s="135">
        <f>'Нарххо 2024'!BW1027</f>
        <v>0</v>
      </c>
      <c r="BX1027" s="169">
        <f>'Нарххо 2024'!BX1027</f>
        <v>12</v>
      </c>
    </row>
    <row r="1028" spans="1:76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0</v>
      </c>
      <c r="BV1028" s="135">
        <f>'Нарххо 2024'!BV1028</f>
        <v>0</v>
      </c>
      <c r="BW1028" s="135">
        <f>'Нарххо 2024'!BW1028</f>
        <v>0</v>
      </c>
      <c r="BX1028" s="169">
        <f>'Нарххо 2024'!BX1028</f>
        <v>40</v>
      </c>
    </row>
    <row r="1029" spans="1:76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0</v>
      </c>
      <c r="BV1029" s="135">
        <f>'Нарххо 2024'!BV1029</f>
        <v>0</v>
      </c>
      <c r="BW1029" s="135">
        <f>'Нарххо 2024'!BW1029</f>
        <v>0</v>
      </c>
      <c r="BX1029" s="169">
        <f>'Нарххо 2024'!BX1029</f>
        <v>40</v>
      </c>
    </row>
    <row r="1030" spans="1:76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0</v>
      </c>
      <c r="BV1030" s="135">
        <f>'Нарххо 2024'!BV1030</f>
        <v>0</v>
      </c>
      <c r="BW1030" s="135">
        <f>'Нарххо 2024'!BW1030</f>
        <v>0</v>
      </c>
      <c r="BX1030" s="169">
        <f>'Нарххо 2024'!BX1030</f>
        <v>5.56</v>
      </c>
    </row>
    <row r="1031" spans="1:76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0</v>
      </c>
      <c r="BV1031" s="135">
        <f>'Нарххо 2024'!BV1031</f>
        <v>0</v>
      </c>
      <c r="BW1031" s="135">
        <f>'Нарххо 2024'!BW1031</f>
        <v>0</v>
      </c>
      <c r="BX1031" s="169">
        <f>'Нарххо 2024'!BX1031</f>
        <v>5</v>
      </c>
    </row>
    <row r="1032" spans="1:76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0</v>
      </c>
      <c r="BV1032" s="135">
        <f>'Нарххо 2024'!BV1032</f>
        <v>0</v>
      </c>
      <c r="BW1032" s="135">
        <f>'Нарххо 2024'!BW1032</f>
        <v>0</v>
      </c>
      <c r="BX1032" s="169">
        <f>'Нарххо 2024'!BX1032</f>
        <v>5</v>
      </c>
    </row>
    <row r="1033" spans="1:76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0</v>
      </c>
      <c r="BV1033" s="135">
        <f>'Нарххо 2024'!BV1033</f>
        <v>0</v>
      </c>
      <c r="BW1033" s="135">
        <f>'Нарххо 2024'!BW1033</f>
        <v>0</v>
      </c>
      <c r="BX1033" s="169">
        <f>'Нарххо 2024'!BX1033</f>
        <v>22</v>
      </c>
    </row>
    <row r="1034" spans="1:76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0</v>
      </c>
      <c r="BV1034" s="135">
        <f>'Нарххо 2024'!BV1034</f>
        <v>0</v>
      </c>
      <c r="BW1034" s="135">
        <f>'Нарххо 2024'!BW1034</f>
        <v>0</v>
      </c>
      <c r="BX1034" s="169">
        <f>'Нарххо 2024'!BX1034</f>
        <v>22</v>
      </c>
    </row>
    <row r="1035" spans="1:76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0</v>
      </c>
      <c r="BV1035" s="135">
        <f>'Нарххо 2024'!BV1035</f>
        <v>0</v>
      </c>
      <c r="BW1035" s="135">
        <f>'Нарххо 2024'!BW1035</f>
        <v>0</v>
      </c>
      <c r="BX1035" s="169">
        <f>'Нарххо 2024'!BX1035</f>
        <v>19</v>
      </c>
    </row>
    <row r="1036" spans="1:76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0</v>
      </c>
      <c r="BV1036" s="135">
        <f>'Нарххо 2024'!BV1036</f>
        <v>0</v>
      </c>
      <c r="BW1036" s="135">
        <f>'Нарххо 2024'!BW1036</f>
        <v>0</v>
      </c>
      <c r="BX1036" s="169">
        <f>'Нарххо 2024'!BX1036</f>
        <v>8</v>
      </c>
    </row>
    <row r="1037" spans="1:76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0</v>
      </c>
      <c r="BV1037" s="135">
        <f>'Нарххо 2024'!BV1037</f>
        <v>0</v>
      </c>
      <c r="BW1037" s="135">
        <f>'Нарххо 2024'!BW1037</f>
        <v>0</v>
      </c>
      <c r="BX1037" s="169">
        <f>'Нарххо 2024'!BX1037</f>
        <v>8</v>
      </c>
    </row>
    <row r="1038" spans="1:76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0</v>
      </c>
      <c r="BV1038" s="135">
        <f>'Нарххо 2024'!BV1038</f>
        <v>0</v>
      </c>
      <c r="BW1038" s="135">
        <f>'Нарххо 2024'!BW1038</f>
        <v>0</v>
      </c>
      <c r="BX1038" s="169">
        <f>'Нарххо 2024'!BX1038</f>
        <v>40</v>
      </c>
    </row>
    <row r="1039" spans="1:76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0</v>
      </c>
      <c r="BV1039" s="135">
        <f>'Нарххо 2024'!BV1039</f>
        <v>0</v>
      </c>
      <c r="BW1039" s="135">
        <f>'Нарххо 2024'!BW1039</f>
        <v>0</v>
      </c>
      <c r="BX1039" s="169">
        <f>'Нарххо 2024'!BX1039</f>
        <v>8.6999999999999993</v>
      </c>
    </row>
    <row r="1040" spans="1:76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0</v>
      </c>
      <c r="BV1040" s="135">
        <f>'Нарххо 2024'!BV1040</f>
        <v>0</v>
      </c>
      <c r="BW1040" s="135">
        <f>'Нарххо 2024'!BW1040</f>
        <v>0</v>
      </c>
      <c r="BX1040" s="169">
        <f>'Нарххо 2024'!BX1040</f>
        <v>11.3</v>
      </c>
    </row>
    <row r="1041" spans="1:76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0</v>
      </c>
      <c r="BV1041" s="135">
        <f>'Нарххо 2024'!BV1041</f>
        <v>0</v>
      </c>
      <c r="BW1041" s="135">
        <f>'Нарххо 2024'!BW1041</f>
        <v>0</v>
      </c>
      <c r="BX1041" s="169">
        <f>'Нарххо 2024'!BX1041</f>
        <v>11.9</v>
      </c>
    </row>
    <row r="1042" spans="1:76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</row>
    <row r="1043" spans="1:76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0</v>
      </c>
      <c r="BV1043" s="135">
        <f>'Нарххо 2024'!BV1043</f>
        <v>0</v>
      </c>
      <c r="BW1043" s="135">
        <f>'Нарххо 2024'!BW1043</f>
        <v>0</v>
      </c>
      <c r="BX1043" s="169">
        <f>'Нарххо 2024'!BX1043</f>
        <v>10.9</v>
      </c>
    </row>
    <row r="1044" spans="1:76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0</v>
      </c>
      <c r="BV1044" s="135">
        <f>'Нарххо 2024'!BV1044</f>
        <v>0</v>
      </c>
      <c r="BW1044" s="135">
        <f>'Нарххо 2024'!BW1044</f>
        <v>0</v>
      </c>
      <c r="BX1044" s="169">
        <f>'Нарххо 2024'!BX1044</f>
        <v>10.96</v>
      </c>
    </row>
    <row r="1045" spans="1:76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</row>
    <row r="1046" spans="1:76" ht="12.75" customHeight="1" x14ac:dyDescent="0.3">
      <c r="A1046" s="216"/>
      <c r="B1046" s="302"/>
      <c r="C1046" s="302"/>
      <c r="D1046" s="302"/>
      <c r="E1046" s="302"/>
      <c r="F1046" s="302"/>
      <c r="G1046" s="302"/>
      <c r="H1046" s="302"/>
      <c r="I1046" s="302"/>
      <c r="J1046" s="302"/>
      <c r="K1046" s="302"/>
      <c r="L1046" s="302"/>
      <c r="M1046" s="302"/>
      <c r="N1046" s="302"/>
      <c r="O1046" s="302"/>
      <c r="P1046" s="302"/>
      <c r="Q1046" s="302"/>
      <c r="R1046" s="302"/>
      <c r="S1046" s="302"/>
      <c r="T1046" s="302"/>
      <c r="U1046" s="302"/>
      <c r="V1046" s="302"/>
      <c r="W1046" s="302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</row>
    <row r="1047" spans="1:76" ht="12.75" customHeight="1" x14ac:dyDescent="0.3">
      <c r="B1047" s="302"/>
      <c r="C1047" s="302"/>
      <c r="D1047" s="302"/>
      <c r="E1047" s="302"/>
      <c r="F1047" s="302"/>
      <c r="G1047" s="302"/>
      <c r="H1047" s="302"/>
      <c r="I1047" s="302"/>
      <c r="J1047" s="302"/>
      <c r="K1047" s="302"/>
      <c r="L1047" s="302"/>
      <c r="M1047" s="302"/>
      <c r="N1047" s="302"/>
      <c r="O1047" s="302"/>
      <c r="P1047" s="302"/>
      <c r="Q1047" s="302"/>
      <c r="R1047" s="302"/>
      <c r="S1047" s="302"/>
      <c r="T1047" s="302"/>
      <c r="U1047" s="302"/>
      <c r="V1047" s="302"/>
      <c r="W1047" s="302"/>
      <c r="X1047" s="302"/>
      <c r="Y1047" s="302"/>
      <c r="Z1047" s="302"/>
      <c r="AA1047" s="302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</row>
    <row r="1048" spans="1:76" ht="12.75" customHeight="1" x14ac:dyDescent="0.3">
      <c r="A1048" s="216"/>
      <c r="B1048" s="302"/>
      <c r="C1048" s="302"/>
      <c r="D1048" s="302"/>
      <c r="E1048" s="302"/>
      <c r="F1048" s="302"/>
      <c r="G1048" s="302"/>
      <c r="H1048" s="302"/>
      <c r="I1048" s="302"/>
      <c r="J1048" s="302"/>
      <c r="K1048" s="302"/>
      <c r="L1048" s="302"/>
      <c r="M1048" s="302"/>
      <c r="N1048" s="302"/>
      <c r="O1048" s="302"/>
      <c r="P1048" s="302"/>
      <c r="Q1048" s="302"/>
      <c r="R1048" s="302"/>
      <c r="S1048" s="302"/>
      <c r="T1048" s="302"/>
      <c r="U1048" s="302"/>
      <c r="V1048" s="302"/>
      <c r="W1048" s="302"/>
      <c r="X1048" s="302"/>
      <c r="Y1048" s="302"/>
      <c r="Z1048" s="302"/>
      <c r="AA1048" s="302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</row>
    <row r="1049" spans="1:76" ht="12.75" customHeight="1" x14ac:dyDescent="0.3">
      <c r="B1049" s="302"/>
      <c r="C1049" s="302"/>
      <c r="D1049" s="302"/>
      <c r="E1049" s="302"/>
      <c r="F1049" s="302"/>
      <c r="G1049" s="302"/>
      <c r="H1049" s="302"/>
      <c r="I1049" s="302"/>
      <c r="J1049" s="302"/>
      <c r="K1049" s="302"/>
      <c r="L1049" s="302"/>
      <c r="M1049" s="302"/>
      <c r="N1049" s="302"/>
      <c r="O1049" s="302"/>
      <c r="P1049" s="302"/>
      <c r="Q1049" s="302"/>
      <c r="R1049" s="302"/>
      <c r="S1049" s="302"/>
      <c r="T1049" s="302"/>
      <c r="U1049" s="302"/>
      <c r="V1049" s="302"/>
      <c r="W1049" s="302"/>
      <c r="X1049" s="302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</row>
    <row r="1050" spans="1:76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</row>
    <row r="1051" spans="1:76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</row>
    <row r="1052" spans="1:76" ht="12.75" customHeight="1" x14ac:dyDescent="0.35">
      <c r="B1052" s="302"/>
      <c r="C1052" s="302"/>
      <c r="D1052" s="302"/>
      <c r="E1052" s="302"/>
      <c r="F1052" s="302"/>
      <c r="G1052" s="302"/>
      <c r="H1052" s="302"/>
      <c r="I1052" s="302"/>
      <c r="J1052" s="302"/>
      <c r="K1052" s="302"/>
      <c r="L1052" s="302"/>
      <c r="M1052" s="302"/>
      <c r="N1052" s="302"/>
      <c r="O1052" s="302"/>
      <c r="P1052" s="302"/>
      <c r="Q1052" s="302"/>
      <c r="R1052" s="302"/>
      <c r="S1052" s="302"/>
      <c r="T1052" s="302"/>
      <c r="U1052" s="302"/>
      <c r="V1052" s="302"/>
      <c r="W1052" s="302"/>
      <c r="X1052" s="302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</row>
    <row r="1053" spans="1:76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</row>
    <row r="1054" spans="1:76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</row>
    <row r="1055" spans="1:76" ht="12.75" customHeight="1" x14ac:dyDescent="0.4">
      <c r="B1055" s="303"/>
      <c r="C1055" s="303"/>
      <c r="D1055" s="303"/>
      <c r="E1055" s="303"/>
      <c r="F1055" s="303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</row>
    <row r="1056" spans="1:76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</row>
    <row r="1057" spans="24:76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</row>
    <row r="1058" spans="24:76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</row>
    <row r="1059" spans="24:76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</row>
    <row r="1060" spans="24:76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</row>
  </sheetData>
  <mergeCells count="807">
    <mergeCell ref="A9:BX9"/>
    <mergeCell ref="C10:BX10"/>
    <mergeCell ref="A53:BX53"/>
    <mergeCell ref="A95:BX95"/>
    <mergeCell ref="A136:BX136"/>
    <mergeCell ref="A178:BX178"/>
    <mergeCell ref="A219:BX219"/>
    <mergeCell ref="A260:BX260"/>
    <mergeCell ref="A302:BX302"/>
    <mergeCell ref="C54:BX54"/>
    <mergeCell ref="C96:BX96"/>
    <mergeCell ref="C137:BX137"/>
    <mergeCell ref="C179:BX179"/>
    <mergeCell ref="C220:BX220"/>
    <mergeCell ref="C261:BX261"/>
    <mergeCell ref="BT843:BW843"/>
    <mergeCell ref="BX843:BX844"/>
    <mergeCell ref="BT885:BW885"/>
    <mergeCell ref="BX885:BX886"/>
    <mergeCell ref="BT926:BW926"/>
    <mergeCell ref="BX926:BX927"/>
    <mergeCell ref="BT968:BW968"/>
    <mergeCell ref="BX968:BX969"/>
    <mergeCell ref="BT1009:BW1009"/>
    <mergeCell ref="BX1009:BX1010"/>
    <mergeCell ref="A883:BX883"/>
    <mergeCell ref="A924:BX924"/>
    <mergeCell ref="A966:BX966"/>
    <mergeCell ref="A1007:BX1007"/>
    <mergeCell ref="C884:BX884"/>
    <mergeCell ref="C925:BX925"/>
    <mergeCell ref="C967:BX967"/>
    <mergeCell ref="C1008:BX1008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A676:BX676"/>
    <mergeCell ref="A717:BX717"/>
    <mergeCell ref="A758:BX758"/>
    <mergeCell ref="A799:BX799"/>
    <mergeCell ref="C677:BX677"/>
    <mergeCell ref="C718:BX718"/>
    <mergeCell ref="C759:BX759"/>
    <mergeCell ref="C800:BX800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T595:BW595"/>
    <mergeCell ref="BX595:BX596"/>
    <mergeCell ref="A469:BX469"/>
    <mergeCell ref="A510:BX510"/>
    <mergeCell ref="A551:BX551"/>
    <mergeCell ref="A593:BX593"/>
    <mergeCell ref="C470:BX470"/>
    <mergeCell ref="C511:BX511"/>
    <mergeCell ref="C552:BX552"/>
    <mergeCell ref="C594:BX594"/>
    <mergeCell ref="BT221:BW221"/>
    <mergeCell ref="BX221:BX222"/>
    <mergeCell ref="BT262:BW262"/>
    <mergeCell ref="BX262:BX263"/>
    <mergeCell ref="BT304:BW304"/>
    <mergeCell ref="BX304:BX305"/>
    <mergeCell ref="BT345:BW345"/>
    <mergeCell ref="BX345:BX346"/>
    <mergeCell ref="BT387:BW387"/>
    <mergeCell ref="BX387:BX388"/>
    <mergeCell ref="A343:BX343"/>
    <mergeCell ref="A385:BX385"/>
    <mergeCell ref="C303:BX303"/>
    <mergeCell ref="C344:BX344"/>
    <mergeCell ref="C386:BX386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BO221:BR221"/>
    <mergeCell ref="BS221:BS222"/>
    <mergeCell ref="BO262:BR262"/>
    <mergeCell ref="BS262:BS263"/>
    <mergeCell ref="BO304:BR304"/>
    <mergeCell ref="BS304:BS305"/>
    <mergeCell ref="AN97:AQ97"/>
    <mergeCell ref="BO843:BR843"/>
    <mergeCell ref="BS843:BS844"/>
    <mergeCell ref="BO885:BR885"/>
    <mergeCell ref="BS885:BS886"/>
    <mergeCell ref="BO926:BR926"/>
    <mergeCell ref="BS926:BS927"/>
    <mergeCell ref="BO968:BR968"/>
    <mergeCell ref="BS968:BS969"/>
    <mergeCell ref="BO1009:BR1009"/>
    <mergeCell ref="BS1009:BS1010"/>
    <mergeCell ref="BI926:BL926"/>
    <mergeCell ref="BN926:BN927"/>
    <mergeCell ref="BI968:BL968"/>
    <mergeCell ref="BN968:BN969"/>
    <mergeCell ref="BI1009:BL1009"/>
    <mergeCell ref="BN1009:BN1010"/>
    <mergeCell ref="BO636:BR636"/>
    <mergeCell ref="BS636:BS63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Q719:Q720"/>
    <mergeCell ref="AN760:AQ760"/>
    <mergeCell ref="AR760:AR761"/>
    <mergeCell ref="W719:W720"/>
    <mergeCell ref="AB719:AB720"/>
    <mergeCell ref="AH636:AL636"/>
    <mergeCell ref="BO429:BR429"/>
    <mergeCell ref="BS429:BS430"/>
    <mergeCell ref="BO471:BR471"/>
    <mergeCell ref="BS471:BS472"/>
    <mergeCell ref="BO512:BR512"/>
    <mergeCell ref="BS512:BS513"/>
    <mergeCell ref="BO553:BR553"/>
    <mergeCell ref="BS553:BS554"/>
    <mergeCell ref="BO595:BR595"/>
    <mergeCell ref="BS595:BS596"/>
    <mergeCell ref="AM553:AM554"/>
    <mergeCell ref="AH595:AL595"/>
    <mergeCell ref="AM595:AM596"/>
    <mergeCell ref="AH553:AL553"/>
    <mergeCell ref="X512:AA512"/>
    <mergeCell ref="AH512:AL512"/>
    <mergeCell ref="BO345:BR345"/>
    <mergeCell ref="BS345:BS346"/>
    <mergeCell ref="BO387:BR387"/>
    <mergeCell ref="BS387:BS388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57:A58"/>
    <mergeCell ref="A13:A14"/>
    <mergeCell ref="A16:A17"/>
    <mergeCell ref="BI843:BL843"/>
    <mergeCell ref="BN843:BN844"/>
    <mergeCell ref="BI885:BL885"/>
    <mergeCell ref="BN885:BN886"/>
    <mergeCell ref="R801:V801"/>
    <mergeCell ref="W801:W802"/>
    <mergeCell ref="M801:P801"/>
    <mergeCell ref="Q801:Q802"/>
    <mergeCell ref="BN221:BN222"/>
    <mergeCell ref="BI262:BL262"/>
    <mergeCell ref="BN262:BN263"/>
    <mergeCell ref="BI304:BL304"/>
    <mergeCell ref="BN304:BN305"/>
    <mergeCell ref="BI345:BL345"/>
    <mergeCell ref="BN345:BN346"/>
    <mergeCell ref="BI387:BL387"/>
    <mergeCell ref="BN387:BN388"/>
    <mergeCell ref="AG262:AG263"/>
    <mergeCell ref="AS387:AV387"/>
    <mergeCell ref="M304:P304"/>
    <mergeCell ref="Q55:Q56"/>
    <mergeCell ref="AN1009:AQ1009"/>
    <mergeCell ref="AR1009:AR1010"/>
    <mergeCell ref="AH1009:AL1009"/>
    <mergeCell ref="AM1009:AM1010"/>
    <mergeCell ref="AH968:AL968"/>
    <mergeCell ref="AM968:AM969"/>
    <mergeCell ref="AN968:AQ968"/>
    <mergeCell ref="BN636:BN637"/>
    <mergeCell ref="BI678:BL678"/>
    <mergeCell ref="BN678:BN679"/>
    <mergeCell ref="BI719:BL719"/>
    <mergeCell ref="BN719:BN720"/>
    <mergeCell ref="BI760:BL760"/>
    <mergeCell ref="BN760:BN761"/>
    <mergeCell ref="BI801:BL801"/>
    <mergeCell ref="BN801:BN802"/>
    <mergeCell ref="AH801:AL801"/>
    <mergeCell ref="AM801:AM802"/>
    <mergeCell ref="AH760:AL760"/>
    <mergeCell ref="AN636:AQ636"/>
    <mergeCell ref="AR636:AR637"/>
    <mergeCell ref="AN678:AQ678"/>
    <mergeCell ref="AR678:AR679"/>
    <mergeCell ref="AN719:AQ719"/>
    <mergeCell ref="BI11:BM11"/>
    <mergeCell ref="AB345:AB346"/>
    <mergeCell ref="X221:AA221"/>
    <mergeCell ref="W221:W222"/>
    <mergeCell ref="BI221:BL221"/>
    <mergeCell ref="X138:AA138"/>
    <mergeCell ref="AB221:AB222"/>
    <mergeCell ref="AB138:AB139"/>
    <mergeCell ref="R180:V180"/>
    <mergeCell ref="W180:W181"/>
    <mergeCell ref="R221:V221"/>
    <mergeCell ref="R55:V55"/>
    <mergeCell ref="AS221:AV221"/>
    <mergeCell ref="AX221:AX222"/>
    <mergeCell ref="AS262:AV262"/>
    <mergeCell ref="AX262:AX263"/>
    <mergeCell ref="AH221:AL221"/>
    <mergeCell ref="AR97:AR98"/>
    <mergeCell ref="AN138:AQ138"/>
    <mergeCell ref="AR138:AR139"/>
    <mergeCell ref="AC97:AF97"/>
    <mergeCell ref="AG97:AG98"/>
    <mergeCell ref="AC138:AF138"/>
    <mergeCell ref="AG138:AG139"/>
    <mergeCell ref="AG387:AG388"/>
    <mergeCell ref="X387:AA387"/>
    <mergeCell ref="W387:W388"/>
    <mergeCell ref="W262:W263"/>
    <mergeCell ref="X262:AA262"/>
    <mergeCell ref="AB262:AB263"/>
    <mergeCell ref="AH345:AL345"/>
    <mergeCell ref="AM345:AM346"/>
    <mergeCell ref="AC387:AF387"/>
    <mergeCell ref="AB387:AB388"/>
    <mergeCell ref="BI429:BL429"/>
    <mergeCell ref="AR968:AR969"/>
    <mergeCell ref="AN926:AQ926"/>
    <mergeCell ref="AR926:AR927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848:A849"/>
    <mergeCell ref="AB843:AB844"/>
    <mergeCell ref="L843:L844"/>
    <mergeCell ref="M843:P843"/>
    <mergeCell ref="R885:V885"/>
    <mergeCell ref="AS968:AV968"/>
    <mergeCell ref="AX968:AX969"/>
    <mergeCell ref="L968:L969"/>
    <mergeCell ref="W968:W969"/>
    <mergeCell ref="X968:AA968"/>
    <mergeCell ref="AM760:AM761"/>
    <mergeCell ref="BI471:BL471"/>
    <mergeCell ref="AM636:AM637"/>
    <mergeCell ref="AH678:AL678"/>
    <mergeCell ref="AM678:AM679"/>
    <mergeCell ref="AH719:AL719"/>
    <mergeCell ref="AB636:AB637"/>
    <mergeCell ref="AG719:AG720"/>
    <mergeCell ref="AR719:AR720"/>
    <mergeCell ref="R636:V636"/>
    <mergeCell ref="W636:W637"/>
    <mergeCell ref="X636:AA636"/>
    <mergeCell ref="X719:AA719"/>
    <mergeCell ref="AM719:AM720"/>
    <mergeCell ref="AB512:AB513"/>
    <mergeCell ref="AG595:AG596"/>
    <mergeCell ref="W553:W554"/>
    <mergeCell ref="W595:W596"/>
    <mergeCell ref="X471:AA471"/>
    <mergeCell ref="BI636:BL636"/>
    <mergeCell ref="AS471:AV471"/>
    <mergeCell ref="A634:BX634"/>
    <mergeCell ref="C635:BX635"/>
    <mergeCell ref="BN471:BN472"/>
    <mergeCell ref="BI512:BL512"/>
    <mergeCell ref="BN512:BN513"/>
    <mergeCell ref="BI553:BL553"/>
    <mergeCell ref="BN553:BN554"/>
    <mergeCell ref="BI595:BL595"/>
    <mergeCell ref="BN595:BN596"/>
    <mergeCell ref="AH429:AL429"/>
    <mergeCell ref="AX387:AX388"/>
    <mergeCell ref="AN387:AQ387"/>
    <mergeCell ref="AR387:AR388"/>
    <mergeCell ref="AY429:BB429"/>
    <mergeCell ref="BC429:BC430"/>
    <mergeCell ref="BD429:BG429"/>
    <mergeCell ref="AH387:AL387"/>
    <mergeCell ref="AM387:AM388"/>
    <mergeCell ref="AR429:AR430"/>
    <mergeCell ref="BN429:BN430"/>
    <mergeCell ref="AX429:AX430"/>
    <mergeCell ref="BD595:BG595"/>
    <mergeCell ref="BD471:BG471"/>
    <mergeCell ref="AY512:BB512"/>
    <mergeCell ref="BC512:BC513"/>
    <mergeCell ref="AY553:BB553"/>
    <mergeCell ref="BH429:BH430"/>
    <mergeCell ref="AG429:AG430"/>
    <mergeCell ref="AM429:AM430"/>
    <mergeCell ref="AY387:BB387"/>
    <mergeCell ref="BC387:BC388"/>
    <mergeCell ref="AN429:AQ429"/>
    <mergeCell ref="AB968:AB969"/>
    <mergeCell ref="W926:W927"/>
    <mergeCell ref="X429:AA429"/>
    <mergeCell ref="AB429:AB430"/>
    <mergeCell ref="AC429:AF429"/>
    <mergeCell ref="W512:W513"/>
    <mergeCell ref="W471:W472"/>
    <mergeCell ref="AH471:AL471"/>
    <mergeCell ref="AB471:AB472"/>
    <mergeCell ref="AC471:AF471"/>
    <mergeCell ref="AG471:AG472"/>
    <mergeCell ref="AC512:AF512"/>
    <mergeCell ref="AG553:AG554"/>
    <mergeCell ref="AC595:AF595"/>
    <mergeCell ref="AG512:AG513"/>
    <mergeCell ref="BD553:BG553"/>
    <mergeCell ref="BH553:BH554"/>
    <mergeCell ref="AN553:AQ553"/>
    <mergeCell ref="Q843:Q844"/>
    <mergeCell ref="C678:F678"/>
    <mergeCell ref="G678:G679"/>
    <mergeCell ref="H678:K678"/>
    <mergeCell ref="R387:V387"/>
    <mergeCell ref="M429:P429"/>
    <mergeCell ref="Q429:Q430"/>
    <mergeCell ref="C387:F387"/>
    <mergeCell ref="L678:L679"/>
    <mergeCell ref="C429:F429"/>
    <mergeCell ref="G429:G430"/>
    <mergeCell ref="H429:K429"/>
    <mergeCell ref="L429:L430"/>
    <mergeCell ref="G512:G513"/>
    <mergeCell ref="C636:F636"/>
    <mergeCell ref="H595:K595"/>
    <mergeCell ref="L595:L596"/>
    <mergeCell ref="M595:P595"/>
    <mergeCell ref="R471:V471"/>
    <mergeCell ref="R429:V429"/>
    <mergeCell ref="R512:V512"/>
    <mergeCell ref="C512:F512"/>
    <mergeCell ref="A427:BX427"/>
    <mergeCell ref="A841:BX841"/>
    <mergeCell ref="M968:P968"/>
    <mergeCell ref="C926:F926"/>
    <mergeCell ref="G926:G927"/>
    <mergeCell ref="H926:K926"/>
    <mergeCell ref="L926:L927"/>
    <mergeCell ref="M926:P926"/>
    <mergeCell ref="Q926:Q927"/>
    <mergeCell ref="Q968:Q969"/>
    <mergeCell ref="R968:V968"/>
    <mergeCell ref="AB801:AB802"/>
    <mergeCell ref="X678:AA678"/>
    <mergeCell ref="AB678:AB679"/>
    <mergeCell ref="AC636:AF636"/>
    <mergeCell ref="AG636:AG637"/>
    <mergeCell ref="AC678:AF678"/>
    <mergeCell ref="AG678:AG679"/>
    <mergeCell ref="X760:AA760"/>
    <mergeCell ref="AB760:AB761"/>
    <mergeCell ref="AC719:AF719"/>
    <mergeCell ref="AC801:AF801"/>
    <mergeCell ref="AG801:AG802"/>
    <mergeCell ref="AY968:BB968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L636:L637"/>
    <mergeCell ref="M636:P636"/>
    <mergeCell ref="Q636:Q637"/>
    <mergeCell ref="W429:W430"/>
    <mergeCell ref="G304:G305"/>
    <mergeCell ref="H304:K304"/>
    <mergeCell ref="L304:L305"/>
    <mergeCell ref="A721:A722"/>
    <mergeCell ref="A724:A725"/>
    <mergeCell ref="C719:F719"/>
    <mergeCell ref="G719:G720"/>
    <mergeCell ref="H719:K719"/>
    <mergeCell ref="L719:L720"/>
    <mergeCell ref="G595:G596"/>
    <mergeCell ref="A597:A598"/>
    <mergeCell ref="A600:A601"/>
    <mergeCell ref="A680:A681"/>
    <mergeCell ref="A389:A390"/>
    <mergeCell ref="A392:A393"/>
    <mergeCell ref="A514:A515"/>
    <mergeCell ref="A517:A518"/>
    <mergeCell ref="A638:A639"/>
    <mergeCell ref="A641:A642"/>
    <mergeCell ref="A473:A474"/>
    <mergeCell ref="G636:G637"/>
    <mergeCell ref="R719:V719"/>
    <mergeCell ref="Q345:Q346"/>
    <mergeCell ref="A970:A971"/>
    <mergeCell ref="X926:AA926"/>
    <mergeCell ref="AB926:AB927"/>
    <mergeCell ref="A306:A307"/>
    <mergeCell ref="A223:A224"/>
    <mergeCell ref="A226:A227"/>
    <mergeCell ref="C262:F262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431:A432"/>
    <mergeCell ref="A434:A435"/>
    <mergeCell ref="M471:P471"/>
    <mergeCell ref="Q471:Q472"/>
    <mergeCell ref="L471:L472"/>
    <mergeCell ref="C471:F471"/>
    <mergeCell ref="G471:G472"/>
    <mergeCell ref="H471:K471"/>
    <mergeCell ref="H345:K345"/>
    <mergeCell ref="G387:G388"/>
    <mergeCell ref="H387:K387"/>
    <mergeCell ref="L387:L388"/>
    <mergeCell ref="M387:P387"/>
    <mergeCell ref="Q387:Q388"/>
    <mergeCell ref="C428:BX428"/>
    <mergeCell ref="A683:A684"/>
    <mergeCell ref="A347:A348"/>
    <mergeCell ref="AR553:AR554"/>
    <mergeCell ref="AN595:AQ595"/>
    <mergeCell ref="AR595:AR596"/>
    <mergeCell ref="X345:AA345"/>
    <mergeCell ref="A350:A351"/>
    <mergeCell ref="C345:F345"/>
    <mergeCell ref="G345:G346"/>
    <mergeCell ref="A555:A556"/>
    <mergeCell ref="A558:A559"/>
    <mergeCell ref="C595:F595"/>
    <mergeCell ref="Q595:Q596"/>
    <mergeCell ref="H553:K553"/>
    <mergeCell ref="L553:L554"/>
    <mergeCell ref="M553:P553"/>
    <mergeCell ref="Q553:Q554"/>
    <mergeCell ref="H512:K512"/>
    <mergeCell ref="L512:L513"/>
    <mergeCell ref="M512:P512"/>
    <mergeCell ref="Q512:Q513"/>
    <mergeCell ref="A476:A477"/>
    <mergeCell ref="C553:F553"/>
    <mergeCell ref="G553:G554"/>
    <mergeCell ref="A60:A61"/>
    <mergeCell ref="H221:K221"/>
    <mergeCell ref="Q138:Q139"/>
    <mergeCell ref="R138:V138"/>
    <mergeCell ref="R345:V345"/>
    <mergeCell ref="A182:A183"/>
    <mergeCell ref="A185:A186"/>
    <mergeCell ref="A99:A100"/>
    <mergeCell ref="A143:A144"/>
    <mergeCell ref="C180:F180"/>
    <mergeCell ref="G180:G181"/>
    <mergeCell ref="L221:L222"/>
    <mergeCell ref="M221:P221"/>
    <mergeCell ref="L97:L98"/>
    <mergeCell ref="A102:A103"/>
    <mergeCell ref="G221:G222"/>
    <mergeCell ref="M97:P97"/>
    <mergeCell ref="Q97:Q98"/>
    <mergeCell ref="C97:F97"/>
    <mergeCell ref="G97:G98"/>
    <mergeCell ref="A309:A310"/>
    <mergeCell ref="A264:A265"/>
    <mergeCell ref="A267:A268"/>
    <mergeCell ref="C304:F304"/>
    <mergeCell ref="H97:K97"/>
    <mergeCell ref="C221:F221"/>
    <mergeCell ref="C138:F138"/>
    <mergeCell ref="G138:G139"/>
    <mergeCell ref="H138:K138"/>
    <mergeCell ref="L138:L139"/>
    <mergeCell ref="M138:P138"/>
    <mergeCell ref="Q221:Q222"/>
    <mergeCell ref="A140:A141"/>
    <mergeCell ref="H180:K180"/>
    <mergeCell ref="L180:L181"/>
    <mergeCell ref="M180:P180"/>
    <mergeCell ref="Q180:Q181"/>
    <mergeCell ref="R97:V97"/>
    <mergeCell ref="W97:W98"/>
    <mergeCell ref="AC221:AF221"/>
    <mergeCell ref="AH97:AL97"/>
    <mergeCell ref="AM97:AM98"/>
    <mergeCell ref="AC180:AF180"/>
    <mergeCell ref="AB180:AB181"/>
    <mergeCell ref="W138:W139"/>
    <mergeCell ref="AH138:AL138"/>
    <mergeCell ref="AM138:AM139"/>
    <mergeCell ref="AX304:AX305"/>
    <mergeCell ref="AS345:AV345"/>
    <mergeCell ref="AX345:AX346"/>
    <mergeCell ref="AC345:AF345"/>
    <mergeCell ref="AG345:AG346"/>
    <mergeCell ref="AR262:AR263"/>
    <mergeCell ref="AG221:AG222"/>
    <mergeCell ref="AH180:AL180"/>
    <mergeCell ref="AM180:AM181"/>
    <mergeCell ref="AN180:AQ180"/>
    <mergeCell ref="AR180:AR181"/>
    <mergeCell ref="AR304:AR305"/>
    <mergeCell ref="AR345:AR346"/>
    <mergeCell ref="AN345:AQ345"/>
    <mergeCell ref="AM221:AM222"/>
    <mergeCell ref="AN221:AQ221"/>
    <mergeCell ref="AR221:AR222"/>
    <mergeCell ref="AH262:AL262"/>
    <mergeCell ref="AM262:AM263"/>
    <mergeCell ref="AH304:AL304"/>
    <mergeCell ref="AM304:AM305"/>
    <mergeCell ref="AG304:AG305"/>
    <mergeCell ref="AC262:AF262"/>
    <mergeCell ref="BI180:BL180"/>
    <mergeCell ref="BN180:BN181"/>
    <mergeCell ref="BD221:BG221"/>
    <mergeCell ref="BH221:BH222"/>
    <mergeCell ref="BD262:BG262"/>
    <mergeCell ref="A762:A763"/>
    <mergeCell ref="X801:AA801"/>
    <mergeCell ref="X885:AA885"/>
    <mergeCell ref="A928:A929"/>
    <mergeCell ref="AY926:BB926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BD512:BG512"/>
    <mergeCell ref="BH512:BH513"/>
    <mergeCell ref="A931:A932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W885:W886"/>
    <mergeCell ref="AB885:AB886"/>
    <mergeCell ref="AC760:AF760"/>
    <mergeCell ref="AG760:AG761"/>
    <mergeCell ref="R678:V678"/>
    <mergeCell ref="W678:W679"/>
    <mergeCell ref="R926:V926"/>
    <mergeCell ref="AC926:AF926"/>
    <mergeCell ref="AM843:AM844"/>
    <mergeCell ref="AH885:AL885"/>
    <mergeCell ref="AM885:AM886"/>
    <mergeCell ref="AB1009:AB1010"/>
    <mergeCell ref="AC843:AF843"/>
    <mergeCell ref="AG843:AG844"/>
    <mergeCell ref="A765:A766"/>
    <mergeCell ref="C801:F801"/>
    <mergeCell ref="AC968:AF968"/>
    <mergeCell ref="AN801:AQ801"/>
    <mergeCell ref="AR801:AR802"/>
    <mergeCell ref="A890:A891"/>
    <mergeCell ref="AH926:AL926"/>
    <mergeCell ref="AM926:AM927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AC1009:AF1009"/>
    <mergeCell ref="AG1009:AG1010"/>
    <mergeCell ref="C968:F968"/>
    <mergeCell ref="G968:G969"/>
    <mergeCell ref="H968:K968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Y885:BB885"/>
    <mergeCell ref="BC885:BC886"/>
    <mergeCell ref="AY719:BB719"/>
    <mergeCell ref="BC719:BC720"/>
    <mergeCell ref="AY760:BB760"/>
    <mergeCell ref="BC760:BC761"/>
    <mergeCell ref="AY801:BB801"/>
    <mergeCell ref="BC801:BC802"/>
    <mergeCell ref="BD968:BG968"/>
    <mergeCell ref="BH968:BH969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X11:AA11"/>
    <mergeCell ref="AB11:AB12"/>
    <mergeCell ref="X304:AA304"/>
    <mergeCell ref="AB304:AB305"/>
    <mergeCell ref="R262:V262"/>
    <mergeCell ref="R304:V304"/>
    <mergeCell ref="AN262:AQ262"/>
    <mergeCell ref="AN304:AQ304"/>
    <mergeCell ref="AC304:AF304"/>
    <mergeCell ref="AG180:AG181"/>
    <mergeCell ref="X97:AA97"/>
    <mergeCell ref="AB97:AB98"/>
    <mergeCell ref="X180:AA180"/>
    <mergeCell ref="AS97:AV97"/>
    <mergeCell ref="AX97:AX98"/>
    <mergeCell ref="AS138:AV138"/>
    <mergeCell ref="AX138:AX139"/>
    <mergeCell ref="AS180:AV180"/>
    <mergeCell ref="AX180:AX181"/>
    <mergeCell ref="AS636:AV636"/>
    <mergeCell ref="AX636:AX637"/>
    <mergeCell ref="AS678:AV678"/>
    <mergeCell ref="AX678:AX679"/>
    <mergeCell ref="AS429:AV429"/>
    <mergeCell ref="BH262:BH263"/>
    <mergeCell ref="BD304:BG304"/>
    <mergeCell ref="BH304:BH305"/>
    <mergeCell ref="BC678:BC679"/>
    <mergeCell ref="BH595:BH596"/>
    <mergeCell ref="R595:V595"/>
    <mergeCell ref="AX471:AX472"/>
    <mergeCell ref="AS512:AV512"/>
    <mergeCell ref="AX512:AX513"/>
    <mergeCell ref="R553:V553"/>
    <mergeCell ref="BC553:BC554"/>
    <mergeCell ref="AN55:AQ55"/>
    <mergeCell ref="AR55:AR56"/>
    <mergeCell ref="AY843:BB843"/>
    <mergeCell ref="BC843:BC844"/>
    <mergeCell ref="BD843:BG843"/>
    <mergeCell ref="BH843:BH844"/>
    <mergeCell ref="AY221:BB221"/>
    <mergeCell ref="BC221:BC222"/>
    <mergeCell ref="BD345:BG345"/>
    <mergeCell ref="BH345:BH346"/>
    <mergeCell ref="BD387:BG387"/>
    <mergeCell ref="BH387:BH388"/>
    <mergeCell ref="AY262:BB262"/>
    <mergeCell ref="BC262:BC263"/>
    <mergeCell ref="AY304:BB304"/>
    <mergeCell ref="BC304:BC305"/>
    <mergeCell ref="AY345:BB345"/>
    <mergeCell ref="BC345:BC346"/>
    <mergeCell ref="AN843:AQ843"/>
    <mergeCell ref="AR843:AR844"/>
    <mergeCell ref="BH471:BH472"/>
    <mergeCell ref="AY636:BB636"/>
    <mergeCell ref="BC636:BC637"/>
    <mergeCell ref="AY678:BB678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AM55:AM56"/>
    <mergeCell ref="AN11:AQ11"/>
    <mergeCell ref="AR11:AR12"/>
    <mergeCell ref="G55:G56"/>
    <mergeCell ref="H11:K11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AY180:BB180"/>
    <mergeCell ref="BC180:BC181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C842:BX842"/>
    <mergeCell ref="AY1009:BB1009"/>
    <mergeCell ref="BC1009:BC1010"/>
    <mergeCell ref="AG968:AG969"/>
    <mergeCell ref="BD11:BG11"/>
    <mergeCell ref="BH11:BH12"/>
    <mergeCell ref="BD55:BG55"/>
    <mergeCell ref="BH55:BH56"/>
    <mergeCell ref="BD97:BG97"/>
    <mergeCell ref="BH97:BH98"/>
    <mergeCell ref="BD138:BG138"/>
    <mergeCell ref="BH138:BH139"/>
    <mergeCell ref="BD180:BG180"/>
    <mergeCell ref="BH180:BH181"/>
    <mergeCell ref="AS11:AW11"/>
    <mergeCell ref="BD926:BG926"/>
    <mergeCell ref="BH926:BH927"/>
    <mergeCell ref="AS843:AV843"/>
    <mergeCell ref="AX843:AX844"/>
    <mergeCell ref="AS885:AV885"/>
    <mergeCell ref="AX885:AX886"/>
    <mergeCell ref="AN885:AQ885"/>
    <mergeCell ref="AR885:AR886"/>
    <mergeCell ref="AG926:AG927"/>
    <mergeCell ref="AH843:AL843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2025-02-04T07:12:38Z</dcterms:modified>
</cp:coreProperties>
</file>